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32760" windowWidth="7650" windowHeight="864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'Sheet1'!$A$1:$K$111</definedName>
  </definedNames>
  <calcPr fullCalcOnLoad="1"/>
</workbook>
</file>

<file path=xl/sharedStrings.xml><?xml version="1.0" encoding="utf-8"?>
<sst xmlns="http://schemas.openxmlformats.org/spreadsheetml/2006/main" count="166" uniqueCount="134">
  <si>
    <t>όγκος</t>
  </si>
  <si>
    <t>ΔΑΠΕΔΟ</t>
  </si>
  <si>
    <t xml:space="preserve"> </t>
  </si>
  <si>
    <t>καθίσματα</t>
  </si>
  <si>
    <t>θεατές</t>
  </si>
  <si>
    <t>θεατές σε υφασμάτινα καθίσματα</t>
  </si>
  <si>
    <t>ξύλινο σε δοκίδες</t>
  </si>
  <si>
    <t xml:space="preserve">υπόλοιπο δάπεδο </t>
  </si>
  <si>
    <t>ΜΠΡΟΣΤΑ ΤΟΙΧΟΣ</t>
  </si>
  <si>
    <t>πόρτες</t>
  </si>
  <si>
    <t>βαρείς υαλοπίνακες</t>
  </si>
  <si>
    <t>ΠΙΣΩ ΤΟΙΧΟΣ</t>
  </si>
  <si>
    <t>ΨΕΥΔΟΡΟΦΗ</t>
  </si>
  <si>
    <t>αραιά, μεταλλικά</t>
  </si>
  <si>
    <t>διάτρητη γυψοσανίδα</t>
  </si>
  <si>
    <t>ΠΛΑΓΙΟΙ ΤΟΙΧΟΙ</t>
  </si>
  <si>
    <t>ΣΥΝΟΛΟ</t>
  </si>
  <si>
    <t>Ανάλυση επιφανειών</t>
  </si>
  <si>
    <t>m2</t>
  </si>
  <si>
    <t>υπόλοιπο δάπεδο</t>
  </si>
  <si>
    <t>γρίλλιες-σίτες</t>
  </si>
  <si>
    <t>κρύσταλα</t>
  </si>
  <si>
    <t>υαλοπίνακες</t>
  </si>
  <si>
    <t>Υπολογισμός χρόνου αντήχησης</t>
  </si>
  <si>
    <t>υλικό / εμβαδον</t>
  </si>
  <si>
    <t xml:space="preserve"> Hz</t>
  </si>
  <si>
    <t>Θεατές</t>
  </si>
  <si>
    <t>ΜΕΤΑΒΛΗΤΟ</t>
  </si>
  <si>
    <t>Καθίσματα</t>
  </si>
  <si>
    <t>υφασμάτινα</t>
  </si>
  <si>
    <t>ΣΤΑΘΕΡΟ</t>
  </si>
  <si>
    <t>Γρίλλιες - σίτες</t>
  </si>
  <si>
    <t>Ατμόσφαιρα</t>
  </si>
  <si>
    <t>ελεύθ. όγκος</t>
  </si>
  <si>
    <t>ΑΠΟΡΡΟΦΗΣΗ</t>
  </si>
  <si>
    <t>ΕΜΒΑΔΟΝ</t>
  </si>
  <si>
    <t>ΟΓΚΟΣ (m3)</t>
  </si>
  <si>
    <t>TR  (sec)</t>
  </si>
  <si>
    <t>άνω όριο +5%</t>
  </si>
  <si>
    <t>πρόταση</t>
  </si>
  <si>
    <t>κάτω όριο -5%</t>
  </si>
  <si>
    <t>Επιμετρήσεις</t>
  </si>
  <si>
    <t>ξύλινο κολλητό σε σκυρόδεμα</t>
  </si>
  <si>
    <t>αραιά, μεταλλικά στοιχεία</t>
  </si>
  <si>
    <t>ανακλαστήρες τοίχου</t>
  </si>
  <si>
    <t>μεταλλικά, αραιά στοιχεία</t>
  </si>
  <si>
    <t>Αθανασόπουλος Νο 49</t>
  </si>
  <si>
    <t>Αθανασόπουλος Νο 46</t>
  </si>
  <si>
    <t>L.L. BeraneK</t>
  </si>
  <si>
    <t>Αθανασόπουλος Νο 30</t>
  </si>
  <si>
    <t>Αθανασόπουλος Νο 7</t>
  </si>
  <si>
    <t>ποσότητα = V/100m3</t>
  </si>
  <si>
    <t>C.M Harris</t>
  </si>
  <si>
    <t>ΒΙΒΛΙΟΓΡΑΦΙΚΗ ΠΗΓΗ</t>
  </si>
  <si>
    <t xml:space="preserve">Διαμόρφωση του Πίνακα υπολογισμών </t>
  </si>
  <si>
    <t>εμβαδόν</t>
  </si>
  <si>
    <t>χωρητικότητα</t>
  </si>
  <si>
    <t>ΑΝΑΛΟΓΙΕΣ</t>
  </si>
  <si>
    <t>m3/θεατή</t>
  </si>
  <si>
    <t>m2/θεατή</t>
  </si>
  <si>
    <t>ΠΡΟΣΟΧΗ : τα μπλε στοιχεία περιλαμβάνουν τύπους</t>
  </si>
  <si>
    <t>στηθαίο εξέδρας</t>
  </si>
  <si>
    <t>βάθρο εξέδρας</t>
  </si>
  <si>
    <t>1ος ανακλαστ.</t>
  </si>
  <si>
    <t>2ος ανακλαστ.</t>
  </si>
  <si>
    <t>Η/Μ ανοίγματα</t>
  </si>
  <si>
    <t>κρύσταλλα</t>
  </si>
  <si>
    <t>υπόλοιπα πίσω</t>
  </si>
  <si>
    <t>αρχική επιμέτρηση / εμβαδομετρήσεις</t>
  </si>
  <si>
    <t>ομαδοποίηση επιμέρους επιφανειών με ίδια επένδυση</t>
  </si>
  <si>
    <t>ηχοαπορρ. ψ/ο</t>
  </si>
  <si>
    <t>ΠΡΟΣΟΧΗ τα κίτρινα κελιά προκύπτουν αυτόματα</t>
  </si>
  <si>
    <t>Κρύσταλλα</t>
  </si>
  <si>
    <t>TR ideal</t>
  </si>
  <si>
    <r>
      <t>από τον τύπο SABINE : 0,075*(V**</t>
    </r>
    <r>
      <rPr>
        <sz val="8"/>
        <color indexed="10"/>
        <rFont val="Arial"/>
        <family val="2"/>
      </rPr>
      <t xml:space="preserve">1/3) </t>
    </r>
    <r>
      <rPr>
        <sz val="10"/>
        <color indexed="10"/>
        <rFont val="Arial"/>
        <family val="2"/>
      </rPr>
      <t>για αίθουσα λόγου</t>
    </r>
  </si>
  <si>
    <t xml:space="preserve">συχνοτική καμπύλη στόχου </t>
  </si>
  <si>
    <t>(συχνότητες 125 ως 4000Hz)</t>
  </si>
  <si>
    <t>διάτρητη ξυλεπ.</t>
  </si>
  <si>
    <t>συμπαγής ξυλεπ.</t>
  </si>
  <si>
    <t>διάτρητη γυψοσαν.</t>
  </si>
  <si>
    <t>συμπαγής γυψοσ.</t>
  </si>
  <si>
    <t>ανακλιόμενα, με υφασμάτινη στόφα</t>
  </si>
  <si>
    <t>συμπαγής γυψοσανίδα</t>
  </si>
  <si>
    <t>ξύλινο σε δοκίδες με διάκενο &amp; ΕΟΠΛ 10cm</t>
  </si>
  <si>
    <t>εφαρμόζοντας τον τύπο Sabine</t>
  </si>
  <si>
    <t>ΕΝΔΕΙΚΤΙΚΟΣ ΥΠΟΛΟΓΙΣΜΟΣ ΧΡΟΝΟΥ ΑΝΤΗΧΗΣΗΣ</t>
  </si>
  <si>
    <t xml:space="preserve">σύνολο ψ/ο </t>
  </si>
  <si>
    <t>σύνολο ανακλαστήρων</t>
  </si>
  <si>
    <t>υπόλοιπο απορροφ. ψ/ο</t>
  </si>
  <si>
    <t>(χωρητικότητα) * 50% * 0,55 * 0,9</t>
  </si>
  <si>
    <t>(χωρητικότητα) * 50% * 0,55 * 0,55</t>
  </si>
  <si>
    <t>3ος ανακλαστ</t>
  </si>
  <si>
    <t>Η/Μ περίπου 15%</t>
  </si>
  <si>
    <t>απορρ ψ/οροφή</t>
  </si>
  <si>
    <t>κενό αυλαίας</t>
  </si>
  <si>
    <t>μπούκα</t>
  </si>
  <si>
    <t>ξύλο διπλής όψης</t>
  </si>
  <si>
    <t>ηχομονωτικές</t>
  </si>
  <si>
    <t>ηχο-απορροφητικά (α)</t>
  </si>
  <si>
    <t>ανακλαστικά</t>
  </si>
  <si>
    <t>υπόλοιπα</t>
  </si>
  <si>
    <t>συμπαγή</t>
  </si>
  <si>
    <t>ηχο-απορροφητικά (β)</t>
  </si>
  <si>
    <t>κενά παρασκηνίων</t>
  </si>
  <si>
    <t>περίπου αναγκαστικές επιλογές</t>
  </si>
  <si>
    <t>ξύλινα διπλής όψις</t>
  </si>
  <si>
    <t>δάπεδο εξέδρας</t>
  </si>
  <si>
    <t>κενό</t>
  </si>
  <si>
    <t>επιλογές διακόσμησης</t>
  </si>
  <si>
    <t>ανακλαστήρες ψ/ο</t>
  </si>
  <si>
    <t>ηχοαπορρ. τοίχ (α)</t>
  </si>
  <si>
    <t>ηχοαπορρ. τοίχ (β)</t>
  </si>
  <si>
    <t>Βάθρο εξέδρας</t>
  </si>
  <si>
    <t>Ξύλινα διπλής όψης</t>
  </si>
  <si>
    <t>Κενό</t>
  </si>
  <si>
    <t>Ξύλο κολλητό</t>
  </si>
  <si>
    <t>Ανακλ τοίχου</t>
  </si>
  <si>
    <t>Ανακλ ψ/ο</t>
  </si>
  <si>
    <t>Απορρ τοίχου (α)</t>
  </si>
  <si>
    <t>Απορρ τοίχου (β)</t>
  </si>
  <si>
    <t xml:space="preserve">Απορρ ψ/ο     </t>
  </si>
  <si>
    <t>σταθερός συντελεστής Αθανασόπ. Νο 53</t>
  </si>
  <si>
    <t>σταθερός συντελεστής Αθανασόπ. Νο 54</t>
  </si>
  <si>
    <t>Αθανασόπουλος Νο 31</t>
  </si>
  <si>
    <t>Αθανασόπουλος Νο 38</t>
  </si>
  <si>
    <t>Αθανασόπουλος Νο 36</t>
  </si>
  <si>
    <t>προϊόν εμπορίου</t>
  </si>
  <si>
    <t>συμπαγής γυψοδανίδα</t>
  </si>
  <si>
    <t>συμπαγής ξυλεπένδυση</t>
  </si>
  <si>
    <t>διάτρητη ξυλεπένδυση</t>
  </si>
  <si>
    <t>προσθέσατε στα γκρι κελιά τα αριθμητικά δεδομένα των επιμετρήσεων σας</t>
  </si>
  <si>
    <t>από αυτήν τη συχνοτική καμπύλη προκύπτουν οι γραμμές 108 και 110</t>
  </si>
  <si>
    <t>50% χωρητικότητα,  θεατές</t>
  </si>
  <si>
    <t>άδεια καθίσματα με υφασμάτινη στόφα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</si>
</sst>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Δρχ&quot;;\-#,##0\ &quot;Δρχ&quot;"/>
    <numFmt numFmtId="167" formatCode="#,##0\ &quot;Δρχ&quot;;[Red]\-#,##0\ &quot;Δρχ&quot;"/>
    <numFmt numFmtId="168" formatCode="#,##0.00\ &quot;Δρχ&quot;;\-#,##0.00\ &quot;Δρχ&quot;"/>
    <numFmt numFmtId="169" formatCode="#,##0.00\ &quot;Δρχ&quot;;[Red]\-#,##0.00\ &quot;Δρχ&quot;"/>
    <numFmt numFmtId="170" formatCode="_-* #,##0\ &quot;Δρχ&quot;_-;\-* #,##0\ &quot;Δρχ&quot;_-;_-* &quot;-&quot;\ &quot;Δρχ&quot;_-;_-@_-"/>
    <numFmt numFmtId="171" formatCode="_-* #,##0\ _Δ_ρ_χ_-;\-* #,##0\ _Δ_ρ_χ_-;_-* &quot;-&quot;\ _Δ_ρ_χ_-;_-@_-"/>
    <numFmt numFmtId="172" formatCode="_-* #,##0.00\ &quot;Δρχ&quot;_-;\-* #,##0.00\ &quot;Δρχ&quot;_-;_-* &quot;-&quot;??\ &quot;Δρχ&quot;_-;_-@_-"/>
    <numFmt numFmtId="173" formatCode="_-* #,##0.00\ _Δ_ρ_χ_-;\-* #,##0.00\ _Δ_ρ_χ_-;_-* &quot;-&quot;??\ _Δ_ρ_χ_-;_-@_-"/>
    <numFmt numFmtId="174" formatCode="0.000"/>
    <numFmt numFmtId="175" formatCode="0.0"/>
    <numFmt numFmtId="176" formatCode="0.00000"/>
    <numFmt numFmtId="177" formatCode="0.0000"/>
    <numFmt numFmtId="178" formatCode="0.0%"/>
    <numFmt numFmtId="179" formatCode="0.0000000"/>
    <numFmt numFmtId="180" formatCode="0.000000"/>
  </numFmts>
  <fonts count="56">
    <font>
      <sz val="10"/>
      <name val="UB-AvantGarde"/>
      <family val="0"/>
    </font>
    <font>
      <b/>
      <sz val="10"/>
      <name val="PA-Fashion"/>
      <family val="0"/>
    </font>
    <font>
      <i/>
      <sz val="10"/>
      <name val="PA-Fashion"/>
      <family val="0"/>
    </font>
    <font>
      <b/>
      <i/>
      <sz val="10"/>
      <name val="PA-Fashion"/>
      <family val="0"/>
    </font>
    <font>
      <sz val="10"/>
      <name val="PA-Fashion"/>
      <family val="0"/>
    </font>
    <font>
      <sz val="10"/>
      <name val="Arial Greek"/>
      <family val="2"/>
    </font>
    <font>
      <i/>
      <sz val="11"/>
      <name val="Arial Greek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8"/>
      <name val="UB-AvantGarde"/>
      <family val="0"/>
    </font>
    <font>
      <sz val="8"/>
      <color indexed="10"/>
      <name val="Arial"/>
      <family val="2"/>
    </font>
    <font>
      <sz val="11"/>
      <color indexed="12"/>
      <name val="Arial"/>
      <family val="2"/>
    </font>
    <font>
      <b/>
      <sz val="11"/>
      <color indexed="12"/>
      <name val="Arial"/>
      <family val="2"/>
    </font>
    <font>
      <b/>
      <i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8"/>
      <color indexed="57"/>
      <name val="Calibri Light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21" borderId="2" applyNumberFormat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3" fillId="28" borderId="3" applyNumberFormat="0" applyAlignment="0" applyProtection="0"/>
    <xf numFmtId="0" fontId="44" fillId="0" borderId="0" applyNumberForma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173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0" fontId="50" fillId="31" borderId="0" applyNumberFormat="0" applyBorder="0" applyAlignment="0" applyProtection="0"/>
    <xf numFmtId="9" fontId="4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55" fillId="28" borderId="1" applyNumberFormat="0" applyAlignment="0" applyProtection="0"/>
  </cellStyleXfs>
  <cellXfs count="116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2" fontId="6" fillId="0" borderId="0" xfId="0" applyNumberFormat="1" applyFont="1" applyBorder="1" applyAlignment="1" quotePrefix="1">
      <alignment horizontal="center"/>
    </xf>
    <xf numFmtId="2" fontId="6" fillId="0" borderId="0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10" fillId="0" borderId="0" xfId="0" applyFont="1" applyAlignment="1">
      <alignment horizontal="center"/>
    </xf>
    <xf numFmtId="0" fontId="12" fillId="0" borderId="10" xfId="0" applyFont="1" applyBorder="1" applyAlignment="1">
      <alignment horizontal="center"/>
    </xf>
    <xf numFmtId="0" fontId="9" fillId="0" borderId="0" xfId="0" applyFont="1" applyAlignment="1">
      <alignment/>
    </xf>
    <xf numFmtId="2" fontId="13" fillId="0" borderId="10" xfId="0" applyNumberFormat="1" applyFont="1" applyBorder="1" applyAlignment="1">
      <alignment horizontal="center"/>
    </xf>
    <xf numFmtId="0" fontId="9" fillId="0" borderId="0" xfId="0" applyFont="1" applyAlignment="1">
      <alignment horizontal="left"/>
    </xf>
    <xf numFmtId="0" fontId="10" fillId="0" borderId="0" xfId="0" applyFont="1" applyAlignment="1" quotePrefix="1">
      <alignment horizontal="center"/>
    </xf>
    <xf numFmtId="2" fontId="10" fillId="0" borderId="0" xfId="0" applyNumberFormat="1" applyFont="1" applyAlignment="1">
      <alignment horizontal="center"/>
    </xf>
    <xf numFmtId="174" fontId="10" fillId="0" borderId="0" xfId="0" applyNumberFormat="1" applyFont="1" applyBorder="1" applyAlignment="1">
      <alignment/>
    </xf>
    <xf numFmtId="174" fontId="10" fillId="0" borderId="0" xfId="0" applyNumberFormat="1" applyFont="1" applyAlignment="1">
      <alignment/>
    </xf>
    <xf numFmtId="0" fontId="8" fillId="0" borderId="11" xfId="0" applyFont="1" applyBorder="1" applyAlignment="1" quotePrefix="1">
      <alignment horizontal="left"/>
    </xf>
    <xf numFmtId="0" fontId="11" fillId="0" borderId="0" xfId="0" applyFont="1" applyBorder="1" applyAlignment="1">
      <alignment/>
    </xf>
    <xf numFmtId="0" fontId="8" fillId="0" borderId="12" xfId="0" applyFont="1" applyBorder="1" applyAlignment="1" quotePrefix="1">
      <alignment/>
    </xf>
    <xf numFmtId="0" fontId="10" fillId="0" borderId="13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13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Border="1" applyAlignment="1">
      <alignment horizontal="left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4" fillId="0" borderId="0" xfId="0" applyFont="1" applyBorder="1" applyAlignment="1">
      <alignment/>
    </xf>
    <xf numFmtId="0" fontId="17" fillId="0" borderId="0" xfId="0" applyFont="1" applyAlignment="1">
      <alignment/>
    </xf>
    <xf numFmtId="0" fontId="8" fillId="0" borderId="14" xfId="0" applyFont="1" applyBorder="1" applyAlignment="1" quotePrefix="1">
      <alignment horizontal="left"/>
    </xf>
    <xf numFmtId="0" fontId="10" fillId="0" borderId="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5" fillId="0" borderId="0" xfId="0" applyFont="1" applyBorder="1" applyAlignment="1">
      <alignment/>
    </xf>
    <xf numFmtId="2" fontId="12" fillId="33" borderId="10" xfId="0" applyNumberFormat="1" applyFont="1" applyFill="1" applyBorder="1" applyAlignment="1" quotePrefix="1">
      <alignment horizontal="center"/>
    </xf>
    <xf numFmtId="2" fontId="12" fillId="33" borderId="10" xfId="0" applyNumberFormat="1" applyFont="1" applyFill="1" applyBorder="1" applyAlignment="1">
      <alignment horizontal="center"/>
    </xf>
    <xf numFmtId="0" fontId="8" fillId="33" borderId="15" xfId="0" applyFont="1" applyFill="1" applyBorder="1" applyAlignment="1">
      <alignment horizontal="center"/>
    </xf>
    <xf numFmtId="0" fontId="10" fillId="0" borderId="12" xfId="0" applyFont="1" applyBorder="1" applyAlignment="1">
      <alignment/>
    </xf>
    <xf numFmtId="0" fontId="10" fillId="0" borderId="16" xfId="0" applyFont="1" applyBorder="1" applyAlignment="1">
      <alignment/>
    </xf>
    <xf numFmtId="0" fontId="16" fillId="0" borderId="17" xfId="0" applyFont="1" applyBorder="1" applyAlignment="1">
      <alignment/>
    </xf>
    <xf numFmtId="0" fontId="16" fillId="0" borderId="0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3" xfId="0" applyFont="1" applyBorder="1" applyAlignment="1">
      <alignment/>
    </xf>
    <xf numFmtId="0" fontId="11" fillId="0" borderId="0" xfId="0" applyFont="1" applyFill="1" applyBorder="1" applyAlignment="1">
      <alignment/>
    </xf>
    <xf numFmtId="1" fontId="21" fillId="33" borderId="0" xfId="0" applyNumberFormat="1" applyFont="1" applyFill="1" applyAlignment="1">
      <alignment horizontal="center"/>
    </xf>
    <xf numFmtId="0" fontId="16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10" fillId="33" borderId="0" xfId="0" applyFont="1" applyFill="1" applyAlignment="1">
      <alignment/>
    </xf>
    <xf numFmtId="2" fontId="16" fillId="0" borderId="0" xfId="0" applyNumberFormat="1" applyFont="1" applyBorder="1" applyAlignment="1">
      <alignment/>
    </xf>
    <xf numFmtId="0" fontId="14" fillId="0" borderId="0" xfId="0" applyFont="1" applyFill="1" applyBorder="1" applyAlignment="1">
      <alignment horizontal="left"/>
    </xf>
    <xf numFmtId="2" fontId="16" fillId="33" borderId="16" xfId="0" applyNumberFormat="1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2" fontId="16" fillId="33" borderId="13" xfId="0" applyNumberFormat="1" applyFont="1" applyFill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8" fillId="0" borderId="0" xfId="0" applyFont="1" applyAlignment="1" quotePrefix="1">
      <alignment horizontal="center"/>
    </xf>
    <xf numFmtId="0" fontId="11" fillId="0" borderId="0" xfId="0" applyFont="1" applyAlignment="1">
      <alignment horizontal="left"/>
    </xf>
    <xf numFmtId="0" fontId="11" fillId="0" borderId="11" xfId="0" applyFont="1" applyBorder="1" applyAlignment="1">
      <alignment/>
    </xf>
    <xf numFmtId="0" fontId="11" fillId="0" borderId="13" xfId="0" applyFont="1" applyBorder="1" applyAlignment="1">
      <alignment/>
    </xf>
    <xf numFmtId="0" fontId="11" fillId="0" borderId="12" xfId="0" applyFont="1" applyBorder="1" applyAlignment="1">
      <alignment/>
    </xf>
    <xf numFmtId="0" fontId="16" fillId="0" borderId="10" xfId="0" applyFont="1" applyBorder="1" applyAlignment="1">
      <alignment horizontal="right"/>
    </xf>
    <xf numFmtId="2" fontId="15" fillId="33" borderId="10" xfId="0" applyNumberFormat="1" applyFont="1" applyFill="1" applyBorder="1" applyAlignment="1">
      <alignment horizontal="center"/>
    </xf>
    <xf numFmtId="0" fontId="10" fillId="0" borderId="18" xfId="0" applyFont="1" applyBorder="1" applyAlignment="1">
      <alignment/>
    </xf>
    <xf numFmtId="0" fontId="10" fillId="0" borderId="19" xfId="0" applyFont="1" applyBorder="1" applyAlignment="1">
      <alignment/>
    </xf>
    <xf numFmtId="174" fontId="15" fillId="0" borderId="0" xfId="0" applyNumberFormat="1" applyFont="1" applyAlignment="1">
      <alignment/>
    </xf>
    <xf numFmtId="0" fontId="16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Fill="1" applyBorder="1" applyAlignment="1">
      <alignment/>
    </xf>
    <xf numFmtId="2" fontId="21" fillId="0" borderId="10" xfId="0" applyNumberFormat="1" applyFont="1" applyBorder="1" applyAlignment="1">
      <alignment horizontal="center"/>
    </xf>
    <xf numFmtId="2" fontId="21" fillId="33" borderId="20" xfId="0" applyNumberFormat="1" applyFont="1" applyFill="1" applyBorder="1" applyAlignment="1">
      <alignment horizontal="center"/>
    </xf>
    <xf numFmtId="0" fontId="14" fillId="0" borderId="16" xfId="0" applyFont="1" applyBorder="1" applyAlignment="1">
      <alignment/>
    </xf>
    <xf numFmtId="0" fontId="0" fillId="0" borderId="16" xfId="0" applyBorder="1" applyAlignment="1">
      <alignment/>
    </xf>
    <xf numFmtId="0" fontId="21" fillId="33" borderId="18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11" fillId="0" borderId="17" xfId="0" applyFont="1" applyBorder="1" applyAlignment="1">
      <alignment/>
    </xf>
    <xf numFmtId="175" fontId="20" fillId="33" borderId="21" xfId="0" applyNumberFormat="1" applyFont="1" applyFill="1" applyBorder="1" applyAlignment="1">
      <alignment horizontal="center"/>
    </xf>
    <xf numFmtId="0" fontId="11" fillId="0" borderId="21" xfId="0" applyFont="1" applyBorder="1" applyAlignment="1">
      <alignment/>
    </xf>
    <xf numFmtId="175" fontId="20" fillId="0" borderId="0" xfId="0" applyNumberFormat="1" applyFont="1" applyBorder="1" applyAlignment="1" quotePrefix="1">
      <alignment horizontal="center"/>
    </xf>
    <xf numFmtId="1" fontId="22" fillId="33" borderId="10" xfId="0" applyNumberFormat="1" applyFont="1" applyFill="1" applyBorder="1" applyAlignment="1">
      <alignment horizontal="center"/>
    </xf>
    <xf numFmtId="0" fontId="8" fillId="34" borderId="0" xfId="0" applyFont="1" applyFill="1" applyBorder="1" applyAlignment="1">
      <alignment horizontal="center"/>
    </xf>
    <xf numFmtId="0" fontId="11" fillId="34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center"/>
    </xf>
    <xf numFmtId="0" fontId="15" fillId="0" borderId="21" xfId="0" applyFont="1" applyBorder="1" applyAlignment="1">
      <alignment/>
    </xf>
    <xf numFmtId="0" fontId="16" fillId="33" borderId="13" xfId="0" applyFont="1" applyFill="1" applyBorder="1" applyAlignment="1">
      <alignment/>
    </xf>
    <xf numFmtId="175" fontId="11" fillId="34" borderId="0" xfId="0" applyNumberFormat="1" applyFont="1" applyFill="1" applyBorder="1" applyAlignment="1">
      <alignment horizontal="center"/>
    </xf>
    <xf numFmtId="175" fontId="10" fillId="35" borderId="0" xfId="0" applyNumberFormat="1" applyFont="1" applyFill="1" applyBorder="1" applyAlignment="1">
      <alignment horizontal="center"/>
    </xf>
    <xf numFmtId="175" fontId="0" fillId="35" borderId="0" xfId="0" applyNumberFormat="1" applyFill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10" fillId="35" borderId="0" xfId="0" applyFont="1" applyFill="1" applyAlignment="1">
      <alignment/>
    </xf>
    <xf numFmtId="175" fontId="20" fillId="33" borderId="0" xfId="0" applyNumberFormat="1" applyFont="1" applyFill="1" applyBorder="1" applyAlignment="1">
      <alignment horizontal="center"/>
    </xf>
    <xf numFmtId="175" fontId="20" fillId="0" borderId="22" xfId="0" applyNumberFormat="1" applyFont="1" applyBorder="1" applyAlignment="1" quotePrefix="1">
      <alignment horizontal="center"/>
    </xf>
    <xf numFmtId="175" fontId="20" fillId="0" borderId="23" xfId="0" applyNumberFormat="1" applyFont="1" applyBorder="1" applyAlignment="1" quotePrefix="1">
      <alignment horizontal="center"/>
    </xf>
    <xf numFmtId="0" fontId="0" fillId="35" borderId="0" xfId="0" applyFill="1" applyAlignment="1">
      <alignment/>
    </xf>
    <xf numFmtId="0" fontId="16" fillId="0" borderId="0" xfId="0" applyFont="1" applyBorder="1" applyAlignment="1">
      <alignment horizontal="left"/>
    </xf>
    <xf numFmtId="0" fontId="20" fillId="0" borderId="0" xfId="0" applyFont="1" applyBorder="1" applyAlignment="1">
      <alignment horizontal="right"/>
    </xf>
    <xf numFmtId="0" fontId="20" fillId="33" borderId="0" xfId="0" applyFont="1" applyFill="1" applyBorder="1" applyAlignment="1">
      <alignment/>
    </xf>
    <xf numFmtId="0" fontId="10" fillId="6" borderId="0" xfId="0" applyFont="1" applyFill="1" applyAlignment="1">
      <alignment/>
    </xf>
    <xf numFmtId="0" fontId="9" fillId="35" borderId="0" xfId="0" applyFont="1" applyFill="1" applyAlignment="1">
      <alignment horizontal="center"/>
    </xf>
    <xf numFmtId="0" fontId="9" fillId="6" borderId="0" xfId="0" applyFont="1" applyFill="1" applyAlignment="1">
      <alignment horizontal="left"/>
    </xf>
    <xf numFmtId="175" fontId="16" fillId="35" borderId="0" xfId="0" applyNumberFormat="1" applyFont="1" applyFill="1" applyAlignment="1">
      <alignment/>
    </xf>
    <xf numFmtId="0" fontId="16" fillId="35" borderId="0" xfId="0" applyFont="1" applyFill="1" applyAlignment="1">
      <alignment/>
    </xf>
    <xf numFmtId="175" fontId="16" fillId="35" borderId="0" xfId="0" applyNumberFormat="1" applyFont="1" applyFill="1" applyAlignment="1">
      <alignment horizontal="right"/>
    </xf>
    <xf numFmtId="175" fontId="15" fillId="35" borderId="10" xfId="0" applyNumberFormat="1" applyFont="1" applyFill="1" applyBorder="1" applyAlignment="1">
      <alignment/>
    </xf>
    <xf numFmtId="175" fontId="15" fillId="0" borderId="0" xfId="0" applyNumberFormat="1" applyFont="1" applyAlignment="1">
      <alignment horizontal="center"/>
    </xf>
    <xf numFmtId="175" fontId="20" fillId="0" borderId="0" xfId="0" applyNumberFormat="1" applyFont="1" applyBorder="1" applyAlignment="1" quotePrefix="1">
      <alignment horizontal="left"/>
    </xf>
    <xf numFmtId="2" fontId="20" fillId="33" borderId="0" xfId="0" applyNumberFormat="1" applyFont="1" applyFill="1" applyBorder="1" applyAlignment="1">
      <alignment horizontal="center"/>
    </xf>
    <xf numFmtId="2" fontId="20" fillId="33" borderId="21" xfId="0" applyNumberFormat="1" applyFont="1" applyFill="1" applyBorder="1" applyAlignment="1">
      <alignment horizontal="center"/>
    </xf>
    <xf numFmtId="2" fontId="20" fillId="33" borderId="19" xfId="0" applyNumberFormat="1" applyFont="1" applyFill="1" applyBorder="1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63"/>
  <sheetViews>
    <sheetView tabSelected="1" zoomScale="109" zoomScaleNormal="109" zoomScalePageLayoutView="0" workbookViewId="0" topLeftCell="A53">
      <selection activeCell="C53" sqref="C53"/>
    </sheetView>
  </sheetViews>
  <sheetFormatPr defaultColWidth="9.00390625" defaultRowHeight="12.75"/>
  <cols>
    <col min="1" max="1" width="21.75390625" style="0" customWidth="1"/>
    <col min="2" max="2" width="15.875" style="0" customWidth="1"/>
    <col min="3" max="8" width="8.75390625" style="0" customWidth="1"/>
    <col min="9" max="9" width="9.75390625" style="0" customWidth="1"/>
    <col min="10" max="10" width="15.75390625" style="0" customWidth="1"/>
    <col min="11" max="11" width="11.75390625" style="0" customWidth="1"/>
    <col min="12" max="18" width="7.75390625" style="0" customWidth="1"/>
    <col min="19" max="19" width="35.75390625" style="0" customWidth="1"/>
    <col min="20" max="27" width="7.75390625" style="0" customWidth="1"/>
  </cols>
  <sheetData>
    <row r="1" spans="1:19" ht="19.5" customHeight="1">
      <c r="A1" s="6" t="s">
        <v>85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</row>
    <row r="2" spans="1:19" ht="19.5" customHeight="1">
      <c r="A2" s="9" t="s">
        <v>130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</row>
    <row r="3" spans="1:19" ht="19.5" customHeight="1">
      <c r="A3" s="13"/>
      <c r="B3" s="33" t="s">
        <v>60</v>
      </c>
      <c r="C3" s="13"/>
      <c r="D3" s="13"/>
      <c r="E3" s="13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</row>
    <row r="4" spans="1:19" ht="19.5" customHeight="1">
      <c r="A4" s="13"/>
      <c r="B4" s="52" t="s">
        <v>71</v>
      </c>
      <c r="C4" s="53"/>
      <c r="D4" s="53"/>
      <c r="E4" s="53"/>
      <c r="F4" s="54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</row>
    <row r="5" spans="1:19" ht="19.5" customHeight="1">
      <c r="A5" s="13"/>
      <c r="B5" s="71"/>
      <c r="C5" s="72"/>
      <c r="D5" s="72"/>
      <c r="E5" s="72"/>
      <c r="F5" s="73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</row>
    <row r="6" spans="1:19" ht="19.5" customHeight="1">
      <c r="A6" s="13" t="s">
        <v>0</v>
      </c>
      <c r="B6" s="87">
        <v>1</v>
      </c>
      <c r="C6" s="13"/>
      <c r="D6" s="13"/>
      <c r="E6" s="13"/>
      <c r="F6" s="9"/>
      <c r="G6" s="30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19.5" customHeight="1">
      <c r="A7" s="9"/>
      <c r="B7" s="9"/>
      <c r="C7" s="9"/>
      <c r="D7" s="44"/>
      <c r="E7" s="45"/>
      <c r="F7" s="57">
        <f>B6/B10</f>
        <v>1</v>
      </c>
      <c r="G7" s="68" t="s">
        <v>58</v>
      </c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</row>
    <row r="8" spans="1:19" ht="19.5" customHeight="1">
      <c r="A8" s="13" t="s">
        <v>55</v>
      </c>
      <c r="B8" s="87">
        <v>1</v>
      </c>
      <c r="C8" s="9"/>
      <c r="D8" s="46" t="s">
        <v>57</v>
      </c>
      <c r="E8" s="8"/>
      <c r="F8" s="58"/>
      <c r="G8" s="90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</row>
    <row r="9" spans="1:19" ht="19.5" customHeight="1">
      <c r="A9" s="9"/>
      <c r="B9" s="9"/>
      <c r="C9" s="9"/>
      <c r="D9" s="48"/>
      <c r="E9" s="49"/>
      <c r="F9" s="59">
        <f>B8/B10</f>
        <v>1</v>
      </c>
      <c r="G9" s="69" t="s">
        <v>59</v>
      </c>
      <c r="H9" s="9"/>
      <c r="I9" s="8"/>
      <c r="J9" s="9"/>
      <c r="K9" s="9"/>
      <c r="L9" s="9"/>
      <c r="M9" s="9"/>
      <c r="N9" s="9"/>
      <c r="O9" s="9"/>
      <c r="P9" s="9"/>
      <c r="Q9" s="9"/>
      <c r="R9" s="9"/>
      <c r="S9" s="9"/>
    </row>
    <row r="10" spans="1:19" ht="19.5" customHeight="1">
      <c r="A10" s="13" t="s">
        <v>56</v>
      </c>
      <c r="B10" s="87">
        <v>1</v>
      </c>
      <c r="C10" s="9"/>
      <c r="D10" s="8"/>
      <c r="E10" s="8"/>
      <c r="F10" s="55"/>
      <c r="G10" s="47"/>
      <c r="H10" s="9"/>
      <c r="I10" s="8"/>
      <c r="J10" s="9"/>
      <c r="K10" s="9"/>
      <c r="L10" s="9"/>
      <c r="M10" s="9"/>
      <c r="N10" s="9"/>
      <c r="O10" s="9"/>
      <c r="P10" s="9"/>
      <c r="Q10" s="9"/>
      <c r="R10" s="9"/>
      <c r="S10" s="9"/>
    </row>
    <row r="11" spans="1:19" ht="19.5" customHeight="1" thickBot="1">
      <c r="A11" s="9"/>
      <c r="B11" s="9"/>
      <c r="C11" s="9"/>
      <c r="D11" s="8"/>
      <c r="E11" s="8"/>
      <c r="F11" s="55"/>
      <c r="G11" s="47"/>
      <c r="H11" s="9"/>
      <c r="I11" s="8"/>
      <c r="J11" s="9"/>
      <c r="K11" s="9"/>
      <c r="L11" s="9"/>
      <c r="M11" s="9"/>
      <c r="N11" s="9"/>
      <c r="O11" s="9"/>
      <c r="P11" s="9"/>
      <c r="Q11" s="9"/>
      <c r="R11" s="9"/>
      <c r="S11" s="9"/>
    </row>
    <row r="12" spans="1:19" ht="19.5" customHeight="1" thickBot="1">
      <c r="A12" s="13" t="s">
        <v>73</v>
      </c>
      <c r="B12" s="77">
        <f>0.075*(POWER(B6,0.333))</f>
        <v>0.075</v>
      </c>
      <c r="C12" s="56" t="s">
        <v>74</v>
      </c>
      <c r="D12" s="56"/>
      <c r="E12" s="56"/>
      <c r="F12" s="56"/>
      <c r="G12" s="56"/>
      <c r="H12" s="56"/>
      <c r="I12" s="8"/>
      <c r="J12" s="9"/>
      <c r="K12" s="9"/>
      <c r="L12" s="9"/>
      <c r="M12" s="9"/>
      <c r="N12" s="9"/>
      <c r="O12" s="9"/>
      <c r="P12" s="9"/>
      <c r="Q12" s="9"/>
      <c r="R12" s="9"/>
      <c r="S12" s="9"/>
    </row>
    <row r="13" spans="1:19" ht="19.5" customHeight="1">
      <c r="A13" s="9"/>
      <c r="B13" s="56"/>
      <c r="C13" s="9"/>
      <c r="D13" s="56"/>
      <c r="E13" s="56"/>
      <c r="F13" s="56"/>
      <c r="G13" s="56"/>
      <c r="H13" s="56"/>
      <c r="I13" s="8"/>
      <c r="J13" s="9"/>
      <c r="K13" s="9"/>
      <c r="L13" s="9"/>
      <c r="M13" s="9"/>
      <c r="N13" s="9"/>
      <c r="O13" s="9"/>
      <c r="P13" s="9"/>
      <c r="Q13" s="9"/>
      <c r="R13" s="9"/>
      <c r="S13" s="9"/>
    </row>
    <row r="14" spans="1:19" ht="19.5" customHeight="1">
      <c r="A14" s="13" t="s">
        <v>75</v>
      </c>
      <c r="B14" s="56"/>
      <c r="C14" s="67">
        <f>B12*1.25</f>
        <v>0.09375</v>
      </c>
      <c r="D14" s="67">
        <f>B12*1.07</f>
        <v>0.08025</v>
      </c>
      <c r="E14" s="67">
        <f>B12</f>
        <v>0.075</v>
      </c>
      <c r="F14" s="67">
        <f>B12*0.97</f>
        <v>0.07275</v>
      </c>
      <c r="G14" s="67">
        <f>B12*0.93</f>
        <v>0.06975</v>
      </c>
      <c r="H14" s="67">
        <f>B12*0.9</f>
        <v>0.0675</v>
      </c>
      <c r="I14" s="8"/>
      <c r="J14" s="9"/>
      <c r="K14" s="9"/>
      <c r="L14" s="9"/>
      <c r="M14" s="9"/>
      <c r="N14" s="9"/>
      <c r="O14" s="9"/>
      <c r="P14" s="9"/>
      <c r="Q14" s="9"/>
      <c r="R14" s="9"/>
      <c r="S14" s="9"/>
    </row>
    <row r="15" spans="1:19" ht="19.5" customHeight="1">
      <c r="A15" s="13" t="s">
        <v>76</v>
      </c>
      <c r="B15" s="9"/>
      <c r="C15" s="30" t="s">
        <v>131</v>
      </c>
      <c r="D15" s="8"/>
      <c r="E15" s="8"/>
      <c r="F15" s="55"/>
      <c r="G15" s="47"/>
      <c r="H15" s="9"/>
      <c r="I15" s="8"/>
      <c r="J15" s="9"/>
      <c r="K15" s="9"/>
      <c r="L15" s="9"/>
      <c r="M15" s="9"/>
      <c r="N15" s="9"/>
      <c r="O15" s="9"/>
      <c r="P15" s="9"/>
      <c r="Q15" s="9"/>
      <c r="R15" s="9"/>
      <c r="S15" s="9"/>
    </row>
    <row r="16" spans="1:19" ht="19.5" customHeight="1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</row>
    <row r="17" spans="1:19" ht="19.5" customHeight="1">
      <c r="A17" s="16" t="s">
        <v>41</v>
      </c>
      <c r="B17" s="61" t="s">
        <v>18</v>
      </c>
      <c r="C17" s="9"/>
      <c r="D17" s="31"/>
      <c r="E17" s="11"/>
      <c r="F17" s="9"/>
      <c r="G17" s="9"/>
      <c r="H17" s="9"/>
      <c r="I17" s="8"/>
      <c r="J17" s="9"/>
      <c r="K17" s="9"/>
      <c r="L17" s="9"/>
      <c r="M17" s="9"/>
      <c r="N17" s="9"/>
      <c r="O17" s="9"/>
      <c r="P17" s="9"/>
      <c r="Q17" s="9"/>
      <c r="R17" s="9"/>
      <c r="S17" s="9"/>
    </row>
    <row r="18" spans="1:19" ht="19.5" customHeight="1">
      <c r="A18" s="6"/>
      <c r="B18" s="9"/>
      <c r="C18" s="9"/>
      <c r="D18" s="9"/>
      <c r="E18" s="9"/>
      <c r="F18" s="9"/>
      <c r="G18" s="9"/>
      <c r="H18" s="9"/>
      <c r="I18" s="8"/>
      <c r="J18" s="9"/>
      <c r="K18" s="9"/>
      <c r="L18" s="9"/>
      <c r="M18" s="9"/>
      <c r="N18" s="9"/>
      <c r="O18" s="9"/>
      <c r="P18" s="9"/>
      <c r="Q18" s="9"/>
      <c r="R18" s="9"/>
      <c r="S18" s="9"/>
    </row>
    <row r="19" spans="1:19" ht="19.5" customHeight="1">
      <c r="A19" s="16" t="s">
        <v>1</v>
      </c>
      <c r="B19" s="31" t="s">
        <v>68</v>
      </c>
      <c r="C19" s="9"/>
      <c r="D19" s="10"/>
      <c r="E19" s="11"/>
      <c r="F19" s="10" t="s">
        <v>2</v>
      </c>
      <c r="G19" s="9"/>
      <c r="H19" s="9"/>
      <c r="I19" s="13"/>
      <c r="J19" s="9"/>
      <c r="K19" s="9"/>
      <c r="L19" s="9"/>
      <c r="M19" s="9"/>
      <c r="N19" s="9"/>
      <c r="O19" s="9"/>
      <c r="P19" s="9"/>
      <c r="Q19" s="9"/>
      <c r="R19" s="9"/>
      <c r="S19" s="9"/>
    </row>
    <row r="20" spans="1:19" ht="19.5" customHeight="1">
      <c r="A20" s="8" t="s">
        <v>4</v>
      </c>
      <c r="B20" s="113">
        <f>B10*0.5*0.55*0.9</f>
        <v>0.24750000000000003</v>
      </c>
      <c r="C20" s="30"/>
      <c r="D20" s="60" t="s">
        <v>5</v>
      </c>
      <c r="E20" s="11"/>
      <c r="F20" s="10"/>
      <c r="G20" s="9"/>
      <c r="H20" s="30" t="s">
        <v>89</v>
      </c>
      <c r="I20" s="37"/>
      <c r="J20" s="9"/>
      <c r="K20" s="9"/>
      <c r="L20" s="9"/>
      <c r="M20" s="9"/>
      <c r="N20" s="9"/>
      <c r="O20" s="9"/>
      <c r="P20" s="9"/>
      <c r="Q20" s="9"/>
      <c r="R20" s="9"/>
      <c r="S20" s="9"/>
    </row>
    <row r="21" spans="1:19" ht="19.5" customHeight="1">
      <c r="A21" s="8" t="s">
        <v>3</v>
      </c>
      <c r="B21" s="113">
        <f>B10*0.5*0.55*0.55</f>
        <v>0.15125000000000002</v>
      </c>
      <c r="C21" s="30"/>
      <c r="D21" s="60" t="s">
        <v>81</v>
      </c>
      <c r="E21" s="11"/>
      <c r="F21" s="10"/>
      <c r="G21" s="9"/>
      <c r="H21" s="30" t="s">
        <v>90</v>
      </c>
      <c r="I21" s="37"/>
      <c r="J21" s="9"/>
      <c r="K21" s="9"/>
      <c r="L21" s="9"/>
      <c r="M21" s="9"/>
      <c r="N21" s="9"/>
      <c r="O21" s="9"/>
      <c r="P21" s="9"/>
      <c r="Q21" s="9"/>
      <c r="R21" s="9"/>
      <c r="S21" s="9"/>
    </row>
    <row r="22" spans="1:19" ht="19.5" customHeight="1">
      <c r="A22" s="8" t="s">
        <v>106</v>
      </c>
      <c r="B22" s="88">
        <v>47.2</v>
      </c>
      <c r="C22" s="30"/>
      <c r="D22" s="60" t="s">
        <v>6</v>
      </c>
      <c r="E22" s="11"/>
      <c r="F22" s="10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</row>
    <row r="23" spans="1:19" ht="19.5" customHeight="1">
      <c r="A23" s="8" t="s">
        <v>7</v>
      </c>
      <c r="B23" s="97">
        <f>B8-B20-B21-B22</f>
        <v>-46.59875</v>
      </c>
      <c r="C23" s="30"/>
      <c r="D23" s="60" t="s">
        <v>42</v>
      </c>
      <c r="E23" s="11"/>
      <c r="F23" s="10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</row>
    <row r="24" spans="1:19" ht="19.5" customHeight="1">
      <c r="A24" s="8" t="s">
        <v>61</v>
      </c>
      <c r="B24" s="88">
        <v>8.8</v>
      </c>
      <c r="C24" s="30"/>
      <c r="D24" s="60" t="s">
        <v>6</v>
      </c>
      <c r="E24" s="11"/>
      <c r="F24" s="10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9.5" customHeight="1">
      <c r="A25" s="8"/>
      <c r="B25" s="8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</row>
    <row r="26" spans="1:19" ht="19.5" customHeight="1">
      <c r="A26" s="74" t="s">
        <v>12</v>
      </c>
      <c r="B26" s="10"/>
      <c r="C26" s="34"/>
      <c r="D26" s="60"/>
      <c r="E26" s="11"/>
      <c r="F26" s="10"/>
      <c r="K26" s="9"/>
      <c r="L26" s="9"/>
      <c r="M26" s="9"/>
      <c r="N26" s="9"/>
      <c r="O26" s="9"/>
      <c r="P26" s="9"/>
      <c r="Q26" s="9"/>
      <c r="R26" s="9"/>
      <c r="S26" s="9"/>
    </row>
    <row r="27" spans="1:19" ht="19.5" customHeight="1">
      <c r="A27" s="8" t="s">
        <v>63</v>
      </c>
      <c r="B27" s="89"/>
      <c r="C27" s="9"/>
      <c r="D27" s="60" t="s">
        <v>82</v>
      </c>
      <c r="E27" s="9"/>
      <c r="F27" s="9"/>
      <c r="G27" s="65" t="s">
        <v>86</v>
      </c>
      <c r="H27" s="78"/>
      <c r="I27" s="79"/>
      <c r="J27" s="80">
        <f>B8</f>
        <v>1</v>
      </c>
      <c r="K27" s="9"/>
      <c r="L27" s="34"/>
      <c r="M27" s="9"/>
      <c r="N27" s="9"/>
      <c r="O27" s="9"/>
      <c r="P27" s="9"/>
      <c r="Q27" s="9"/>
      <c r="R27" s="9"/>
      <c r="S27" s="9"/>
    </row>
    <row r="28" spans="1:19" ht="19.5" customHeight="1">
      <c r="A28" s="8" t="s">
        <v>64</v>
      </c>
      <c r="B28" s="89"/>
      <c r="C28" s="30"/>
      <c r="D28" s="60" t="s">
        <v>82</v>
      </c>
      <c r="E28" s="13"/>
      <c r="F28" s="13"/>
      <c r="G28" s="82"/>
      <c r="H28" s="24"/>
      <c r="I28" s="8"/>
      <c r="J28" s="84"/>
      <c r="K28" s="9"/>
      <c r="L28" s="9"/>
      <c r="M28" s="9"/>
      <c r="N28" s="27"/>
      <c r="O28" s="9"/>
      <c r="P28" s="9"/>
      <c r="Q28" s="9"/>
      <c r="R28" s="9"/>
      <c r="S28" s="9"/>
    </row>
    <row r="29" spans="1:19" ht="19.5" customHeight="1">
      <c r="A29" s="8" t="s">
        <v>91</v>
      </c>
      <c r="B29" s="89"/>
      <c r="C29" s="30"/>
      <c r="D29" s="60" t="s">
        <v>82</v>
      </c>
      <c r="E29" s="11"/>
      <c r="F29" s="10"/>
      <c r="G29" s="82" t="s">
        <v>87</v>
      </c>
      <c r="H29" s="24"/>
      <c r="I29" s="8"/>
      <c r="J29" s="83">
        <f>B27+B28+B29</f>
        <v>0</v>
      </c>
      <c r="K29" s="9"/>
      <c r="L29" s="9"/>
      <c r="M29" s="9"/>
      <c r="N29" s="9"/>
      <c r="O29" s="9"/>
      <c r="P29" s="9"/>
      <c r="Q29" s="9"/>
      <c r="R29" s="9"/>
      <c r="S29" s="9"/>
    </row>
    <row r="30" spans="1:19" ht="19.5" customHeight="1">
      <c r="A30" s="8" t="s">
        <v>65</v>
      </c>
      <c r="B30" s="93">
        <f>J30</f>
        <v>0.15</v>
      </c>
      <c r="C30" s="30"/>
      <c r="D30" s="60" t="s">
        <v>43</v>
      </c>
      <c r="E30" s="11"/>
      <c r="F30" s="10"/>
      <c r="G30" s="82" t="s">
        <v>92</v>
      </c>
      <c r="H30" s="24"/>
      <c r="I30" s="81"/>
      <c r="J30" s="114">
        <f>0.15*J27</f>
        <v>0.15</v>
      </c>
      <c r="K30" s="9"/>
      <c r="L30" s="9"/>
      <c r="M30" s="9"/>
      <c r="N30" s="9"/>
      <c r="O30" s="9"/>
      <c r="P30" s="9"/>
      <c r="Q30" s="9"/>
      <c r="R30" s="9"/>
      <c r="S30" s="9"/>
    </row>
    <row r="31" spans="1:19" ht="19.5" customHeight="1">
      <c r="A31" s="75" t="s">
        <v>93</v>
      </c>
      <c r="B31" s="94">
        <f>J31</f>
        <v>0.85</v>
      </c>
      <c r="C31" s="30"/>
      <c r="D31" s="9" t="s">
        <v>14</v>
      </c>
      <c r="E31" s="11"/>
      <c r="F31" s="10"/>
      <c r="G31" s="63" t="s">
        <v>88</v>
      </c>
      <c r="H31" s="64"/>
      <c r="I31" s="49"/>
      <c r="J31" s="115">
        <f>J27-J30-J29</f>
        <v>0.85</v>
      </c>
      <c r="K31" s="9"/>
      <c r="L31" s="9"/>
      <c r="M31" s="9"/>
      <c r="N31" s="9"/>
      <c r="O31" s="9"/>
      <c r="P31" s="9"/>
      <c r="Q31" s="9"/>
      <c r="R31" s="9"/>
      <c r="S31" s="9"/>
    </row>
    <row r="32" spans="3:19" ht="19.5" customHeight="1">
      <c r="C32" s="30"/>
      <c r="E32" s="11"/>
      <c r="F32" s="10"/>
      <c r="K32" s="9"/>
      <c r="L32" s="9"/>
      <c r="M32" s="9"/>
      <c r="N32" s="9"/>
      <c r="O32" s="9"/>
      <c r="P32" s="9"/>
      <c r="Q32" s="9"/>
      <c r="R32" s="9"/>
      <c r="S32" s="9"/>
    </row>
    <row r="33" spans="1:19" ht="19.5" customHeight="1">
      <c r="A33" s="74" t="s">
        <v>8</v>
      </c>
      <c r="B33" s="8"/>
      <c r="C33" s="30"/>
      <c r="D33" s="9"/>
      <c r="E33" s="9"/>
      <c r="F33" s="9"/>
      <c r="K33" s="9"/>
      <c r="L33" s="9"/>
      <c r="M33" s="9"/>
      <c r="N33" s="9"/>
      <c r="O33" s="9"/>
      <c r="P33" s="9"/>
      <c r="Q33" s="9"/>
      <c r="R33" s="9"/>
      <c r="S33" s="9"/>
    </row>
    <row r="34" spans="1:19" ht="19.5" customHeight="1">
      <c r="A34" s="8" t="s">
        <v>94</v>
      </c>
      <c r="B34" s="88"/>
      <c r="C34" s="30"/>
      <c r="D34" s="9"/>
      <c r="E34" s="11"/>
      <c r="F34" s="10"/>
      <c r="G34" s="13"/>
      <c r="H34" s="13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</row>
    <row r="35" spans="1:19" ht="19.5" customHeight="1">
      <c r="A35" s="8" t="s">
        <v>95</v>
      </c>
      <c r="B35" s="92"/>
      <c r="C35" s="30"/>
      <c r="D35" s="60" t="s">
        <v>96</v>
      </c>
      <c r="E35" s="11"/>
      <c r="F35" s="10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</row>
    <row r="36" spans="1:19" ht="19.5" customHeight="1">
      <c r="A36" s="8"/>
      <c r="C36" s="30"/>
      <c r="D36" s="60"/>
      <c r="E36" s="11"/>
      <c r="F36" s="10"/>
      <c r="G36" s="9"/>
      <c r="H36" s="9"/>
      <c r="I36" s="8"/>
      <c r="J36" s="9"/>
      <c r="K36" s="9"/>
      <c r="L36" s="9"/>
      <c r="M36" s="9"/>
      <c r="N36" s="9"/>
      <c r="O36" s="9"/>
      <c r="P36" s="9"/>
      <c r="Q36" s="9"/>
      <c r="R36" s="9"/>
      <c r="S36" s="9"/>
    </row>
    <row r="37" spans="1:19" ht="19.5" customHeight="1">
      <c r="A37" s="74" t="s">
        <v>11</v>
      </c>
      <c r="B37" s="8"/>
      <c r="C37" s="9"/>
      <c r="D37" s="9"/>
      <c r="E37" s="11"/>
      <c r="F37" s="10"/>
      <c r="G37" s="30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</row>
    <row r="38" spans="1:19" ht="19.5" customHeight="1">
      <c r="A38" s="8" t="s">
        <v>9</v>
      </c>
      <c r="B38" s="88"/>
      <c r="C38" s="30"/>
      <c r="D38" s="60" t="s">
        <v>97</v>
      </c>
      <c r="E38" s="11"/>
      <c r="F38" s="10"/>
      <c r="G38" s="30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</row>
    <row r="39" spans="1:19" ht="19.5" customHeight="1">
      <c r="A39" s="8" t="s">
        <v>66</v>
      </c>
      <c r="B39" s="88"/>
      <c r="C39" s="30"/>
      <c r="D39" s="60" t="s">
        <v>10</v>
      </c>
      <c r="E39" s="11"/>
      <c r="F39" s="10"/>
      <c r="G39" s="9"/>
      <c r="H39" s="9"/>
      <c r="I39" s="37"/>
      <c r="J39" s="9"/>
      <c r="K39" s="9"/>
      <c r="L39" s="9"/>
      <c r="M39" s="9"/>
      <c r="N39" s="9"/>
      <c r="O39" s="9"/>
      <c r="P39" s="9"/>
      <c r="Q39" s="9"/>
      <c r="R39" s="9"/>
      <c r="S39" s="9"/>
    </row>
    <row r="40" spans="1:19" ht="19.5" customHeight="1">
      <c r="A40" s="75" t="s">
        <v>67</v>
      </c>
      <c r="B40" s="88"/>
      <c r="C40" s="9"/>
      <c r="D40" s="60" t="s">
        <v>98</v>
      </c>
      <c r="E40" s="9"/>
      <c r="F40" s="9"/>
      <c r="G40" s="13"/>
      <c r="H40" s="9"/>
      <c r="I40" s="37"/>
      <c r="J40" s="9"/>
      <c r="K40" s="9"/>
      <c r="L40" s="9"/>
      <c r="M40" s="9"/>
      <c r="N40" s="9"/>
      <c r="O40" s="9"/>
      <c r="P40" s="9"/>
      <c r="Q40" s="9"/>
      <c r="R40" s="9"/>
      <c r="S40" s="9"/>
    </row>
    <row r="41" spans="7:19" ht="19.5" customHeight="1">
      <c r="G41" s="13"/>
      <c r="H41" s="9"/>
      <c r="I41" s="37"/>
      <c r="J41" s="9"/>
      <c r="K41" s="9"/>
      <c r="L41" s="9"/>
      <c r="M41" s="24"/>
      <c r="N41" s="10"/>
      <c r="O41" s="30"/>
      <c r="P41" s="27"/>
      <c r="Q41" s="11"/>
      <c r="R41" s="9"/>
      <c r="S41" s="9"/>
    </row>
    <row r="42" spans="1:19" ht="19.5" customHeight="1">
      <c r="A42" s="74" t="s">
        <v>15</v>
      </c>
      <c r="B42" s="8"/>
      <c r="C42" s="9"/>
      <c r="D42" s="9"/>
      <c r="E42" s="9"/>
      <c r="F42" s="9"/>
      <c r="G42" s="13"/>
      <c r="H42" s="9"/>
      <c r="I42" s="37"/>
      <c r="J42" s="9"/>
      <c r="K42" s="9"/>
      <c r="L42" s="9"/>
      <c r="M42" s="9"/>
      <c r="N42" s="9"/>
      <c r="O42" s="9"/>
      <c r="P42" s="9"/>
      <c r="Q42" s="9"/>
      <c r="R42" s="9"/>
      <c r="S42" s="9"/>
    </row>
    <row r="43" spans="1:19" ht="19.5" customHeight="1">
      <c r="A43" s="8" t="s">
        <v>9</v>
      </c>
      <c r="B43" s="92"/>
      <c r="C43" s="30"/>
      <c r="D43" s="60" t="s">
        <v>97</v>
      </c>
      <c r="E43" s="11"/>
      <c r="F43" s="9"/>
      <c r="G43" s="9"/>
      <c r="H43" s="13"/>
      <c r="I43" s="31"/>
      <c r="J43" s="9"/>
      <c r="K43" s="9"/>
      <c r="L43" s="9"/>
      <c r="M43" s="9"/>
      <c r="N43" s="9"/>
      <c r="O43" s="9"/>
      <c r="P43" s="9"/>
      <c r="Q43" s="9"/>
      <c r="R43" s="9"/>
      <c r="S43" s="9"/>
    </row>
    <row r="44" spans="1:19" ht="19.5" customHeight="1">
      <c r="A44" s="8" t="s">
        <v>99</v>
      </c>
      <c r="B44" s="92"/>
      <c r="C44" s="30"/>
      <c r="D44" s="60" t="s">
        <v>101</v>
      </c>
      <c r="E44" s="11"/>
      <c r="F44" s="10"/>
      <c r="G44" s="9"/>
      <c r="H44" s="13"/>
      <c r="I44" s="31"/>
      <c r="J44" s="9"/>
      <c r="K44" s="9"/>
      <c r="L44" s="9"/>
      <c r="M44" s="9"/>
      <c r="N44" s="9"/>
      <c r="O44" s="9"/>
      <c r="P44" s="27"/>
      <c r="Q44" s="9"/>
      <c r="R44" s="9"/>
      <c r="S44" s="9"/>
    </row>
    <row r="45" spans="1:19" ht="19.5" customHeight="1">
      <c r="A45" s="8" t="s">
        <v>100</v>
      </c>
      <c r="B45" s="92"/>
      <c r="C45" s="30"/>
      <c r="D45" s="60" t="s">
        <v>102</v>
      </c>
      <c r="E45" s="11"/>
      <c r="F45" s="10"/>
      <c r="G45" s="13"/>
      <c r="H45" s="13"/>
      <c r="I45" s="9"/>
      <c r="J45" s="9"/>
      <c r="K45" s="9"/>
      <c r="L45" s="9"/>
      <c r="M45" s="9"/>
      <c r="N45" s="9"/>
      <c r="O45" s="9"/>
      <c r="P45" s="27"/>
      <c r="Q45" s="9"/>
      <c r="R45" s="9"/>
      <c r="S45" s="9"/>
    </row>
    <row r="46" spans="1:19" ht="19.5" customHeight="1">
      <c r="A46" s="95" t="s">
        <v>103</v>
      </c>
      <c r="B46" s="92"/>
      <c r="G46" s="13"/>
      <c r="H46" s="13"/>
      <c r="I46" s="60"/>
      <c r="J46" s="9"/>
      <c r="K46" s="9"/>
      <c r="L46" s="9"/>
      <c r="M46" s="9"/>
      <c r="N46" s="9"/>
      <c r="O46" s="9"/>
      <c r="P46" s="9"/>
      <c r="Q46" s="9"/>
      <c r="R46" s="9"/>
      <c r="S46" s="9"/>
    </row>
    <row r="47" spans="7:19" ht="19.5" customHeight="1">
      <c r="G47" s="13"/>
      <c r="H47" s="13"/>
      <c r="I47" s="37"/>
      <c r="J47" s="9"/>
      <c r="K47" s="9"/>
      <c r="L47" s="9"/>
      <c r="M47" s="9"/>
      <c r="N47" s="9"/>
      <c r="O47" s="9"/>
      <c r="P47" s="9"/>
      <c r="Q47" s="9"/>
      <c r="R47" s="9"/>
      <c r="S47" s="9"/>
    </row>
    <row r="48" spans="1:19" ht="19.5" customHeight="1">
      <c r="A48" s="6" t="s">
        <v>16</v>
      </c>
      <c r="B48" s="51">
        <f>SUM(B20:B46)</f>
        <v>10.8</v>
      </c>
      <c r="G48" s="13"/>
      <c r="H48" s="13"/>
      <c r="I48" s="37"/>
      <c r="J48" s="9"/>
      <c r="K48" s="9"/>
      <c r="L48" s="9"/>
      <c r="M48" s="9"/>
      <c r="N48" s="9"/>
      <c r="O48" s="9"/>
      <c r="P48" s="9"/>
      <c r="Q48" s="9"/>
      <c r="R48" s="9"/>
      <c r="S48" s="9"/>
    </row>
    <row r="49" spans="3:19" ht="19.5" customHeight="1">
      <c r="C49" s="9"/>
      <c r="D49" s="9"/>
      <c r="E49" s="9"/>
      <c r="F49" s="9"/>
      <c r="G49" s="9"/>
      <c r="H49" s="13"/>
      <c r="I49" s="37"/>
      <c r="J49" s="9"/>
      <c r="K49" s="9"/>
      <c r="L49" s="9"/>
      <c r="M49" s="9"/>
      <c r="N49" s="9"/>
      <c r="O49" s="9"/>
      <c r="P49" s="9"/>
      <c r="Q49" s="9"/>
      <c r="R49" s="9"/>
      <c r="S49" s="9"/>
    </row>
    <row r="50" spans="3:19" ht="19.5" customHeight="1">
      <c r="C50" s="30"/>
      <c r="D50" s="27"/>
      <c r="E50" s="11"/>
      <c r="F50" s="10"/>
      <c r="G50" s="13"/>
      <c r="H50" s="13"/>
      <c r="I50" s="37"/>
      <c r="J50" s="9"/>
      <c r="K50" s="9"/>
      <c r="L50" s="9"/>
      <c r="M50" s="9"/>
      <c r="N50" s="9"/>
      <c r="O50" s="9"/>
      <c r="P50" s="9"/>
      <c r="Q50" s="9"/>
      <c r="R50" s="9"/>
      <c r="S50" s="9"/>
    </row>
    <row r="51" spans="1:19" ht="19.5" customHeight="1">
      <c r="A51" s="16" t="s">
        <v>17</v>
      </c>
      <c r="B51" s="61" t="s">
        <v>18</v>
      </c>
      <c r="C51" s="31" t="s">
        <v>69</v>
      </c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</row>
    <row r="52" spans="1:19" ht="19.5" customHeight="1">
      <c r="A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</row>
    <row r="53" spans="1:19" ht="19.5" customHeight="1">
      <c r="A53" s="13" t="s">
        <v>4</v>
      </c>
      <c r="B53" s="85">
        <f>B20</f>
        <v>0.24750000000000003</v>
      </c>
      <c r="C53" s="13" t="s">
        <v>132</v>
      </c>
      <c r="D53" s="13"/>
      <c r="E53" s="13"/>
      <c r="F53" s="13"/>
      <c r="G53" s="13"/>
      <c r="H53" s="13"/>
      <c r="I53" s="96"/>
      <c r="J53" s="105" t="s">
        <v>104</v>
      </c>
      <c r="K53" s="96"/>
      <c r="L53" s="9"/>
      <c r="M53" s="9"/>
      <c r="N53" s="9"/>
      <c r="O53" s="9"/>
      <c r="P53" s="9"/>
      <c r="Q53" s="9"/>
      <c r="R53" s="9"/>
      <c r="S53" s="9"/>
    </row>
    <row r="54" spans="1:19" ht="19.5" customHeight="1">
      <c r="A54" s="13" t="s">
        <v>3</v>
      </c>
      <c r="B54" s="85">
        <f>B21</f>
        <v>0.15125000000000002</v>
      </c>
      <c r="C54" s="62" t="s">
        <v>133</v>
      </c>
      <c r="D54" s="13"/>
      <c r="E54" s="13"/>
      <c r="F54" s="13"/>
      <c r="G54" s="13"/>
      <c r="H54" s="13"/>
      <c r="I54" s="96"/>
      <c r="J54" s="96"/>
      <c r="K54" s="96"/>
      <c r="L54" s="9"/>
      <c r="M54" s="9"/>
      <c r="N54" s="9"/>
      <c r="O54" s="9"/>
      <c r="P54" s="9"/>
      <c r="Q54" s="9"/>
      <c r="R54" s="9"/>
      <c r="S54" s="9"/>
    </row>
    <row r="55" spans="1:19" ht="19.5" customHeight="1">
      <c r="A55" s="13" t="s">
        <v>62</v>
      </c>
      <c r="B55" s="85">
        <f>B22+B24</f>
        <v>56</v>
      </c>
      <c r="C55" s="13" t="s">
        <v>83</v>
      </c>
      <c r="D55" s="13"/>
      <c r="E55" s="13"/>
      <c r="F55" s="13"/>
      <c r="G55" s="13"/>
      <c r="H55" s="13"/>
      <c r="I55" s="96"/>
      <c r="J55" s="96"/>
      <c r="K55" s="100"/>
      <c r="L55" s="9"/>
      <c r="M55" s="9"/>
      <c r="N55" s="9"/>
      <c r="O55" s="9"/>
      <c r="P55" s="9"/>
      <c r="Q55" s="9"/>
      <c r="R55" s="9"/>
      <c r="S55" s="9"/>
    </row>
    <row r="56" spans="1:19" ht="19.5" customHeight="1">
      <c r="A56" s="13" t="s">
        <v>9</v>
      </c>
      <c r="B56" s="98">
        <f>B43+B38</f>
        <v>0</v>
      </c>
      <c r="C56" s="13" t="s">
        <v>105</v>
      </c>
      <c r="D56" s="13"/>
      <c r="E56" s="13"/>
      <c r="F56" s="13"/>
      <c r="G56" s="13"/>
      <c r="H56" s="13"/>
      <c r="I56" s="96"/>
      <c r="J56" s="96"/>
      <c r="K56" s="96"/>
      <c r="L56" s="9"/>
      <c r="M56" s="9"/>
      <c r="N56" s="9"/>
      <c r="O56" s="9"/>
      <c r="P56" s="9"/>
      <c r="Q56" s="9"/>
      <c r="R56" s="9"/>
      <c r="S56" s="9"/>
    </row>
    <row r="57" spans="1:19" ht="19.5" customHeight="1">
      <c r="A57" s="13" t="s">
        <v>95</v>
      </c>
      <c r="B57" s="99">
        <f>B35</f>
        <v>0</v>
      </c>
      <c r="C57" s="13"/>
      <c r="D57" s="13"/>
      <c r="E57" s="13"/>
      <c r="H57" s="13"/>
      <c r="I57" s="96"/>
      <c r="J57" s="96"/>
      <c r="K57" s="96"/>
      <c r="L57" s="9"/>
      <c r="M57" s="9"/>
      <c r="N57" s="9"/>
      <c r="O57" s="9"/>
      <c r="P57" s="9"/>
      <c r="Q57" s="9"/>
      <c r="R57" s="9"/>
      <c r="S57" s="9"/>
    </row>
    <row r="58" spans="1:19" ht="19.5" customHeight="1">
      <c r="A58" s="13" t="s">
        <v>21</v>
      </c>
      <c r="B58" s="85">
        <f>B39</f>
        <v>0</v>
      </c>
      <c r="C58" s="13" t="s">
        <v>10</v>
      </c>
      <c r="D58" s="13"/>
      <c r="E58" s="13"/>
      <c r="F58" s="9"/>
      <c r="G58" s="9"/>
      <c r="H58" s="13"/>
      <c r="I58" s="96"/>
      <c r="J58" s="96"/>
      <c r="K58" s="96"/>
      <c r="L58" s="9"/>
      <c r="M58" s="9"/>
      <c r="N58" s="9"/>
      <c r="O58" s="9"/>
      <c r="P58" s="9"/>
      <c r="Q58" s="9"/>
      <c r="R58" s="9"/>
      <c r="S58" s="9"/>
    </row>
    <row r="59" spans="1:19" ht="19.5" customHeight="1">
      <c r="A59" s="13" t="s">
        <v>107</v>
      </c>
      <c r="B59" s="85">
        <f>B46+B34</f>
        <v>0</v>
      </c>
      <c r="C59" s="13"/>
      <c r="D59" s="13"/>
      <c r="E59" s="13"/>
      <c r="F59" s="9"/>
      <c r="G59" s="9"/>
      <c r="H59" s="13"/>
      <c r="I59" s="96"/>
      <c r="J59" s="96"/>
      <c r="K59" s="96"/>
      <c r="L59" s="9"/>
      <c r="M59" s="9"/>
      <c r="N59" s="9"/>
      <c r="O59" s="9"/>
      <c r="P59" s="9"/>
      <c r="Q59" s="9"/>
      <c r="R59" s="9"/>
      <c r="S59" s="9"/>
    </row>
    <row r="60" spans="1:19" ht="19.5" customHeight="1">
      <c r="A60" s="13" t="s">
        <v>20</v>
      </c>
      <c r="B60" s="85">
        <f>B30</f>
        <v>0.15</v>
      </c>
      <c r="C60" s="13" t="s">
        <v>45</v>
      </c>
      <c r="D60" s="9"/>
      <c r="E60" s="9"/>
      <c r="F60" s="9"/>
      <c r="G60" s="9"/>
      <c r="H60" s="13"/>
      <c r="I60" s="96"/>
      <c r="J60" s="96"/>
      <c r="K60" s="103"/>
      <c r="L60" s="9"/>
      <c r="M60" s="9"/>
      <c r="N60" s="9"/>
      <c r="O60" s="9"/>
      <c r="P60" s="9"/>
      <c r="Q60" s="9"/>
      <c r="R60" s="9"/>
      <c r="S60" s="9"/>
    </row>
    <row r="61" spans="6:19" ht="19.5" customHeight="1">
      <c r="F61" s="9"/>
      <c r="G61" s="9"/>
      <c r="H61" s="13"/>
      <c r="R61" s="9"/>
      <c r="S61" s="9"/>
    </row>
    <row r="62" spans="1:19" ht="19.5" customHeight="1">
      <c r="A62" s="13" t="s">
        <v>19</v>
      </c>
      <c r="B62" s="85">
        <f>B23</f>
        <v>-46.59875</v>
      </c>
      <c r="C62" s="112" t="s">
        <v>42</v>
      </c>
      <c r="D62" s="112"/>
      <c r="E62" s="13"/>
      <c r="F62" s="9"/>
      <c r="G62" s="9"/>
      <c r="H62" s="13"/>
      <c r="I62" s="104"/>
      <c r="J62" s="106" t="s">
        <v>108</v>
      </c>
      <c r="K62" s="104"/>
      <c r="R62" s="9"/>
      <c r="S62" s="9"/>
    </row>
    <row r="63" spans="1:22" ht="19.5" customHeight="1">
      <c r="A63" s="13" t="s">
        <v>109</v>
      </c>
      <c r="B63" s="85">
        <f>B27+B28+B29</f>
        <v>0</v>
      </c>
      <c r="C63" s="112" t="s">
        <v>127</v>
      </c>
      <c r="D63" s="112"/>
      <c r="E63" s="9"/>
      <c r="F63" s="9"/>
      <c r="G63" s="9"/>
      <c r="H63" s="13"/>
      <c r="I63" s="104"/>
      <c r="J63" s="104"/>
      <c r="K63" s="104"/>
      <c r="R63" s="9"/>
      <c r="S63" s="24"/>
      <c r="T63" s="81"/>
      <c r="U63" s="81"/>
      <c r="V63" s="81"/>
    </row>
    <row r="64" spans="1:22" ht="19.5" customHeight="1">
      <c r="A64" s="24" t="s">
        <v>44</v>
      </c>
      <c r="B64" s="85">
        <f>B44</f>
        <v>0</v>
      </c>
      <c r="C64" s="112" t="s">
        <v>128</v>
      </c>
      <c r="D64" s="112"/>
      <c r="E64" s="24"/>
      <c r="F64" s="24"/>
      <c r="G64" s="8"/>
      <c r="H64" s="9"/>
      <c r="I64" s="104"/>
      <c r="J64" s="104"/>
      <c r="K64" s="104"/>
      <c r="R64" s="9"/>
      <c r="S64" s="24"/>
      <c r="T64" s="81"/>
      <c r="U64" s="81"/>
      <c r="V64" s="81"/>
    </row>
    <row r="65" spans="1:22" ht="19.5" customHeight="1">
      <c r="A65" s="13" t="s">
        <v>70</v>
      </c>
      <c r="B65" s="85">
        <f>B31</f>
        <v>0.85</v>
      </c>
      <c r="C65" s="112" t="s">
        <v>14</v>
      </c>
      <c r="D65" s="112"/>
      <c r="E65" s="24"/>
      <c r="F65" s="24"/>
      <c r="G65" s="8"/>
      <c r="I65" s="104"/>
      <c r="J65" s="104"/>
      <c r="K65" s="104"/>
      <c r="Q65" s="9"/>
      <c r="R65" s="9"/>
      <c r="S65" s="24"/>
      <c r="T65" s="81"/>
      <c r="U65" s="81"/>
      <c r="V65" s="81"/>
    </row>
    <row r="66" spans="1:22" ht="19.5" customHeight="1">
      <c r="A66" s="50" t="s">
        <v>110</v>
      </c>
      <c r="B66" s="85">
        <f>B45</f>
        <v>0</v>
      </c>
      <c r="C66" s="112" t="s">
        <v>129</v>
      </c>
      <c r="D66" s="112"/>
      <c r="E66" s="8"/>
      <c r="F66" s="101"/>
      <c r="G66" s="8"/>
      <c r="I66" s="104"/>
      <c r="J66" s="104"/>
      <c r="K66" s="104"/>
      <c r="Q66" s="9"/>
      <c r="R66" s="9"/>
      <c r="S66" s="24"/>
      <c r="T66" s="81"/>
      <c r="U66" s="81"/>
      <c r="V66" s="81"/>
    </row>
    <row r="67" spans="1:22" ht="19.5" customHeight="1">
      <c r="A67" s="50" t="s">
        <v>111</v>
      </c>
      <c r="B67" s="85">
        <f>B40</f>
        <v>0</v>
      </c>
      <c r="C67" s="112" t="s">
        <v>129</v>
      </c>
      <c r="D67" s="112"/>
      <c r="E67" s="8"/>
      <c r="F67" s="102"/>
      <c r="H67" s="13"/>
      <c r="I67" s="104"/>
      <c r="J67" s="104"/>
      <c r="K67" s="104"/>
      <c r="Q67" s="9"/>
      <c r="R67" s="9"/>
      <c r="S67" s="8"/>
      <c r="T67" s="81"/>
      <c r="U67" s="81"/>
      <c r="V67" s="81"/>
    </row>
    <row r="68" spans="4:22" ht="19.5" customHeight="1">
      <c r="D68" s="24"/>
      <c r="E68" s="24"/>
      <c r="F68" s="24"/>
      <c r="G68" s="24"/>
      <c r="H68" s="13"/>
      <c r="I68" s="37"/>
      <c r="J68" s="9"/>
      <c r="K68" s="9"/>
      <c r="L68" s="9"/>
      <c r="M68" s="9"/>
      <c r="N68" s="9"/>
      <c r="O68" s="9"/>
      <c r="P68" s="9"/>
      <c r="Q68" s="9"/>
      <c r="R68" s="9"/>
      <c r="S68" s="24"/>
      <c r="T68" s="81"/>
      <c r="U68" s="81"/>
      <c r="V68" s="81"/>
    </row>
    <row r="69" spans="1:22" ht="19.5" customHeight="1">
      <c r="A69" s="7" t="s">
        <v>16</v>
      </c>
      <c r="B69" s="51">
        <f>SUM(B53:B68)</f>
        <v>10.799999999999995</v>
      </c>
      <c r="D69" s="24"/>
      <c r="E69" s="24"/>
      <c r="F69" s="24"/>
      <c r="G69" s="24"/>
      <c r="H69" s="13"/>
      <c r="I69" s="37"/>
      <c r="J69" s="9"/>
      <c r="K69" s="9"/>
      <c r="L69" s="9"/>
      <c r="M69" s="9"/>
      <c r="N69" s="9"/>
      <c r="O69" s="9"/>
      <c r="P69" s="9"/>
      <c r="Q69" s="9"/>
      <c r="R69" s="9"/>
      <c r="S69" s="24"/>
      <c r="T69" s="81"/>
      <c r="U69" s="81"/>
      <c r="V69" s="81"/>
    </row>
    <row r="70" spans="8:19" ht="19.5" customHeight="1"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</row>
    <row r="71" spans="3:19" ht="19.5" customHeight="1">
      <c r="C71" s="9"/>
      <c r="D71" s="9"/>
      <c r="E71" s="9"/>
      <c r="F71" s="13"/>
      <c r="G71" s="13"/>
      <c r="H71" s="13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</row>
    <row r="72" spans="3:19" ht="19.5" customHeight="1">
      <c r="C72" s="9"/>
      <c r="D72" s="9"/>
      <c r="E72" s="13"/>
      <c r="F72" s="13"/>
      <c r="G72" s="13"/>
      <c r="H72" s="13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</row>
    <row r="73" spans="1:19" ht="19.5" customHeight="1">
      <c r="A73" s="7" t="s">
        <v>23</v>
      </c>
      <c r="B73" s="14"/>
      <c r="C73" s="33" t="s">
        <v>54</v>
      </c>
      <c r="D73" s="6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</row>
    <row r="74" spans="1:19" ht="19.5" customHeight="1">
      <c r="A74" s="6"/>
      <c r="B74" s="14"/>
      <c r="C74" s="33"/>
      <c r="D74" s="6"/>
      <c r="E74" s="9"/>
      <c r="F74" s="9"/>
      <c r="G74" s="9"/>
      <c r="H74" s="9"/>
      <c r="I74" s="40" t="s">
        <v>53</v>
      </c>
      <c r="J74" s="9"/>
      <c r="K74" s="9"/>
      <c r="L74" s="9"/>
      <c r="M74" s="9"/>
      <c r="N74" s="9"/>
      <c r="O74" s="9"/>
      <c r="P74" s="9"/>
      <c r="Q74" s="9"/>
      <c r="R74" s="9"/>
      <c r="S74" s="9"/>
    </row>
    <row r="75" spans="1:19" ht="19.5" customHeight="1">
      <c r="A75" s="7" t="s">
        <v>24</v>
      </c>
      <c r="B75" s="12" t="s">
        <v>25</v>
      </c>
      <c r="C75" s="15">
        <v>125</v>
      </c>
      <c r="D75" s="15">
        <v>250</v>
      </c>
      <c r="E75" s="15">
        <v>500</v>
      </c>
      <c r="F75" s="15">
        <v>1000</v>
      </c>
      <c r="G75" s="15">
        <v>2000</v>
      </c>
      <c r="H75" s="15">
        <v>4000</v>
      </c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</row>
    <row r="76" spans="1:19" ht="19.5" customHeight="1">
      <c r="A76" s="16" t="s">
        <v>26</v>
      </c>
      <c r="B76" s="14" t="s">
        <v>27</v>
      </c>
      <c r="C76" s="17">
        <v>0.39</v>
      </c>
      <c r="D76" s="17">
        <v>0.57</v>
      </c>
      <c r="E76" s="17">
        <v>0.8</v>
      </c>
      <c r="F76" s="17">
        <v>0.94</v>
      </c>
      <c r="G76" s="17">
        <v>0.92</v>
      </c>
      <c r="H76" s="17">
        <v>0.87</v>
      </c>
      <c r="I76" s="32" t="s">
        <v>46</v>
      </c>
      <c r="J76" s="9"/>
      <c r="K76" s="13"/>
      <c r="L76" s="13"/>
      <c r="M76" s="9"/>
      <c r="N76" s="9"/>
      <c r="O76" s="9"/>
      <c r="P76" s="9"/>
      <c r="Q76" s="9"/>
      <c r="R76" s="9"/>
      <c r="S76" s="9"/>
    </row>
    <row r="77" spans="1:19" ht="19.5" customHeight="1">
      <c r="A77" s="107">
        <f>B53</f>
        <v>0.24750000000000003</v>
      </c>
      <c r="B77" s="14"/>
      <c r="C77" s="110">
        <f aca="true" t="shared" si="0" ref="C77:H77">$A77*C78</f>
        <v>0.12127500000000001</v>
      </c>
      <c r="D77" s="110">
        <f t="shared" si="0"/>
        <v>0.16335000000000002</v>
      </c>
      <c r="E77" s="110">
        <f t="shared" si="0"/>
        <v>0.19800000000000004</v>
      </c>
      <c r="F77" s="110">
        <f t="shared" si="0"/>
        <v>0.21780000000000002</v>
      </c>
      <c r="G77" s="110">
        <f t="shared" si="0"/>
        <v>0.20295000000000002</v>
      </c>
      <c r="H77" s="110">
        <f t="shared" si="0"/>
        <v>0.17325000000000002</v>
      </c>
      <c r="I77" s="32"/>
      <c r="J77" s="9"/>
      <c r="K77" s="9"/>
      <c r="L77" s="9"/>
      <c r="M77" s="9"/>
      <c r="N77" s="9"/>
      <c r="O77" s="9"/>
      <c r="P77" s="9"/>
      <c r="Q77" s="9"/>
      <c r="R77" s="9"/>
      <c r="S77" s="9"/>
    </row>
    <row r="78" spans="1:19" ht="19.5" customHeight="1">
      <c r="A78" s="16" t="s">
        <v>28</v>
      </c>
      <c r="B78" s="14" t="s">
        <v>27</v>
      </c>
      <c r="C78" s="17">
        <v>0.49</v>
      </c>
      <c r="D78" s="17">
        <v>0.66</v>
      </c>
      <c r="E78" s="17">
        <v>0.8</v>
      </c>
      <c r="F78" s="17">
        <v>0.88</v>
      </c>
      <c r="G78" s="17">
        <v>0.82</v>
      </c>
      <c r="H78" s="17">
        <v>0.7</v>
      </c>
      <c r="I78" s="32" t="s">
        <v>47</v>
      </c>
      <c r="J78" s="9"/>
      <c r="K78" s="9"/>
      <c r="L78" s="9"/>
      <c r="M78" s="9"/>
      <c r="N78" s="9"/>
      <c r="O78" s="9"/>
      <c r="P78" s="9"/>
      <c r="Q78" s="9"/>
      <c r="R78" s="9"/>
      <c r="S78" s="9"/>
    </row>
    <row r="79" spans="1:19" ht="19.5" customHeight="1">
      <c r="A79" s="107">
        <f>B54</f>
        <v>0.15125000000000002</v>
      </c>
      <c r="B79" s="14" t="s">
        <v>29</v>
      </c>
      <c r="C79" s="110">
        <f aca="true" t="shared" si="1" ref="C79:H79">$A79*C76</f>
        <v>0.05898750000000001</v>
      </c>
      <c r="D79" s="110">
        <f t="shared" si="1"/>
        <v>0.08621250000000001</v>
      </c>
      <c r="E79" s="110">
        <f t="shared" si="1"/>
        <v>0.12100000000000002</v>
      </c>
      <c r="F79" s="110">
        <f t="shared" si="1"/>
        <v>0.14217500000000002</v>
      </c>
      <c r="G79" s="110">
        <f t="shared" si="1"/>
        <v>0.13915000000000002</v>
      </c>
      <c r="H79" s="110">
        <f t="shared" si="1"/>
        <v>0.13158750000000002</v>
      </c>
      <c r="I79" s="32"/>
      <c r="J79" s="9"/>
      <c r="K79" s="9"/>
      <c r="L79" s="9"/>
      <c r="M79" s="9"/>
      <c r="N79" s="9"/>
      <c r="O79" s="9"/>
      <c r="P79" s="9"/>
      <c r="Q79" s="9"/>
      <c r="R79" s="9"/>
      <c r="S79" s="9"/>
    </row>
    <row r="80" spans="1:19" ht="19.5" customHeight="1">
      <c r="A80" s="16" t="s">
        <v>112</v>
      </c>
      <c r="B80" s="19" t="s">
        <v>30</v>
      </c>
      <c r="C80" s="17">
        <v>0.4</v>
      </c>
      <c r="D80" s="17">
        <v>0.3</v>
      </c>
      <c r="E80" s="17">
        <v>0.2</v>
      </c>
      <c r="F80" s="17">
        <v>0.17</v>
      </c>
      <c r="G80" s="17">
        <v>0.15</v>
      </c>
      <c r="H80" s="17">
        <v>0.1</v>
      </c>
      <c r="I80" s="32" t="s">
        <v>48</v>
      </c>
      <c r="J80" s="9"/>
      <c r="K80" s="9"/>
      <c r="L80" s="9"/>
      <c r="M80" s="9"/>
      <c r="N80" s="9"/>
      <c r="O80" s="9"/>
      <c r="P80" s="9"/>
      <c r="Q80" s="9"/>
      <c r="R80" s="9"/>
      <c r="S80" s="9"/>
    </row>
    <row r="81" spans="1:19" ht="19.5" customHeight="1">
      <c r="A81" s="107">
        <f>B55</f>
        <v>56</v>
      </c>
      <c r="B81" s="14" t="s">
        <v>6</v>
      </c>
      <c r="C81" s="110">
        <f aca="true" t="shared" si="2" ref="C81:H81">$A81*C80</f>
        <v>22.400000000000002</v>
      </c>
      <c r="D81" s="110">
        <f t="shared" si="2"/>
        <v>16.8</v>
      </c>
      <c r="E81" s="110">
        <f t="shared" si="2"/>
        <v>11.200000000000001</v>
      </c>
      <c r="F81" s="110">
        <f t="shared" si="2"/>
        <v>9.520000000000001</v>
      </c>
      <c r="G81" s="110">
        <f t="shared" si="2"/>
        <v>8.4</v>
      </c>
      <c r="H81" s="110">
        <f t="shared" si="2"/>
        <v>5.6000000000000005</v>
      </c>
      <c r="I81" s="32"/>
      <c r="J81" s="9"/>
      <c r="K81" s="9"/>
      <c r="L81" s="9"/>
      <c r="M81" s="9"/>
      <c r="N81" s="9"/>
      <c r="O81" s="9"/>
      <c r="P81" s="9"/>
      <c r="Q81" s="9"/>
      <c r="R81" s="9"/>
      <c r="S81" s="9"/>
    </row>
    <row r="82" spans="1:19" ht="19.5" customHeight="1">
      <c r="A82" s="16" t="s">
        <v>113</v>
      </c>
      <c r="B82" s="19" t="s">
        <v>30</v>
      </c>
      <c r="C82" s="17">
        <v>0.15</v>
      </c>
      <c r="D82" s="17">
        <v>0.11</v>
      </c>
      <c r="E82" s="17">
        <v>0.1</v>
      </c>
      <c r="F82" s="17">
        <v>0.07</v>
      </c>
      <c r="G82" s="17">
        <v>0.06</v>
      </c>
      <c r="H82" s="17">
        <v>0.07</v>
      </c>
      <c r="I82" s="32" t="s">
        <v>49</v>
      </c>
      <c r="J82" s="9"/>
      <c r="K82" s="9"/>
      <c r="L82" s="9"/>
      <c r="M82" s="9"/>
      <c r="N82" s="9"/>
      <c r="O82" s="9"/>
      <c r="P82" s="9"/>
      <c r="Q82" s="9"/>
      <c r="R82" s="9"/>
      <c r="S82" s="9"/>
    </row>
    <row r="83" spans="1:19" ht="19.5" customHeight="1">
      <c r="A83" s="107">
        <f>B56+B57</f>
        <v>0</v>
      </c>
      <c r="B83" s="14"/>
      <c r="C83" s="110">
        <f aca="true" t="shared" si="3" ref="C83:H83">$A83*C82</f>
        <v>0</v>
      </c>
      <c r="D83" s="110">
        <f t="shared" si="3"/>
        <v>0</v>
      </c>
      <c r="E83" s="110">
        <f t="shared" si="3"/>
        <v>0</v>
      </c>
      <c r="F83" s="110">
        <f t="shared" si="3"/>
        <v>0</v>
      </c>
      <c r="G83" s="110">
        <f t="shared" si="3"/>
        <v>0</v>
      </c>
      <c r="H83" s="110">
        <f t="shared" si="3"/>
        <v>0</v>
      </c>
      <c r="I83" s="32"/>
      <c r="J83" s="9"/>
      <c r="K83" s="9"/>
      <c r="L83" s="9"/>
      <c r="M83" s="9"/>
      <c r="N83" s="9"/>
      <c r="O83" s="9"/>
      <c r="P83" s="9"/>
      <c r="Q83" s="9"/>
      <c r="R83" s="9"/>
      <c r="S83" s="9"/>
    </row>
    <row r="84" spans="1:19" ht="19.5" customHeight="1">
      <c r="A84" s="16" t="s">
        <v>72</v>
      </c>
      <c r="B84" s="19" t="s">
        <v>30</v>
      </c>
      <c r="C84" s="17">
        <v>0.18</v>
      </c>
      <c r="D84" s="17">
        <v>0.06</v>
      </c>
      <c r="E84" s="17">
        <v>0.04</v>
      </c>
      <c r="F84" s="17">
        <v>0.03</v>
      </c>
      <c r="G84" s="17">
        <v>0.02</v>
      </c>
      <c r="H84" s="17">
        <v>0.02</v>
      </c>
      <c r="I84" s="32" t="s">
        <v>50</v>
      </c>
      <c r="J84" s="9"/>
      <c r="K84" s="9"/>
      <c r="L84" s="9"/>
      <c r="M84" s="9"/>
      <c r="N84" s="9"/>
      <c r="O84" s="9"/>
      <c r="P84" s="9"/>
      <c r="Q84" s="9"/>
      <c r="R84" s="9"/>
      <c r="S84" s="9"/>
    </row>
    <row r="85" spans="1:19" ht="19.5" customHeight="1">
      <c r="A85" s="108">
        <f>B58</f>
        <v>0</v>
      </c>
      <c r="B85" s="14" t="s">
        <v>22</v>
      </c>
      <c r="C85" s="110">
        <f aca="true" t="shared" si="4" ref="C85:H85">$A85*C84</f>
        <v>0</v>
      </c>
      <c r="D85" s="110">
        <f t="shared" si="4"/>
        <v>0</v>
      </c>
      <c r="E85" s="110">
        <f t="shared" si="4"/>
        <v>0</v>
      </c>
      <c r="F85" s="110">
        <f t="shared" si="4"/>
        <v>0</v>
      </c>
      <c r="G85" s="110">
        <f t="shared" si="4"/>
        <v>0</v>
      </c>
      <c r="H85" s="110">
        <f t="shared" si="4"/>
        <v>0</v>
      </c>
      <c r="I85" s="32"/>
      <c r="J85" s="9"/>
      <c r="K85" s="9"/>
      <c r="L85" s="9"/>
      <c r="M85" s="9"/>
      <c r="N85" s="9"/>
      <c r="O85" s="9"/>
      <c r="P85" s="9"/>
      <c r="Q85" s="9"/>
      <c r="R85" s="9"/>
      <c r="S85" s="9"/>
    </row>
    <row r="86" spans="1:19" ht="18" customHeight="1">
      <c r="A86" s="16" t="s">
        <v>31</v>
      </c>
      <c r="B86" s="14" t="s">
        <v>27</v>
      </c>
      <c r="C86" s="17">
        <v>0.1</v>
      </c>
      <c r="D86" s="17">
        <v>0.1</v>
      </c>
      <c r="E86" s="17">
        <v>0.1</v>
      </c>
      <c r="F86" s="17">
        <v>0.1</v>
      </c>
      <c r="G86" s="17">
        <v>0.1</v>
      </c>
      <c r="H86" s="17">
        <v>0.1</v>
      </c>
      <c r="I86" s="32" t="s">
        <v>121</v>
      </c>
      <c r="J86" s="9"/>
      <c r="K86" s="32"/>
      <c r="L86" s="9"/>
      <c r="M86" s="9"/>
      <c r="N86" s="9"/>
      <c r="O86" s="9"/>
      <c r="P86" s="9"/>
      <c r="Q86" s="9"/>
      <c r="R86" s="9"/>
      <c r="S86" s="9"/>
    </row>
    <row r="87" spans="1:19" ht="18" customHeight="1">
      <c r="A87" s="107">
        <f>B60</f>
        <v>0.15</v>
      </c>
      <c r="B87" s="14" t="s">
        <v>13</v>
      </c>
      <c r="C87" s="110">
        <f aca="true" t="shared" si="5" ref="C87:H87">$A87*C86</f>
        <v>0.015</v>
      </c>
      <c r="D87" s="110">
        <f t="shared" si="5"/>
        <v>0.015</v>
      </c>
      <c r="E87" s="110">
        <f t="shared" si="5"/>
        <v>0.015</v>
      </c>
      <c r="F87" s="110">
        <f t="shared" si="5"/>
        <v>0.015</v>
      </c>
      <c r="G87" s="110">
        <f t="shared" si="5"/>
        <v>0.015</v>
      </c>
      <c r="H87" s="110">
        <f t="shared" si="5"/>
        <v>0.015</v>
      </c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</row>
    <row r="88" spans="1:19" ht="18" customHeight="1">
      <c r="A88" s="18" t="s">
        <v>114</v>
      </c>
      <c r="B88" s="14" t="s">
        <v>27</v>
      </c>
      <c r="C88" s="17">
        <v>0.3</v>
      </c>
      <c r="D88" s="17">
        <v>0.3</v>
      </c>
      <c r="E88" s="17">
        <v>0.3</v>
      </c>
      <c r="F88" s="17">
        <v>0.3</v>
      </c>
      <c r="G88" s="17">
        <v>0.3</v>
      </c>
      <c r="H88" s="17">
        <v>0.3</v>
      </c>
      <c r="I88" s="32" t="s">
        <v>122</v>
      </c>
      <c r="J88" s="9"/>
      <c r="K88" s="32"/>
      <c r="L88" s="9"/>
      <c r="M88" s="9"/>
      <c r="N88" s="9"/>
      <c r="O88" s="9"/>
      <c r="P88" s="9"/>
      <c r="Q88" s="9"/>
      <c r="R88" s="9"/>
      <c r="S88" s="9"/>
    </row>
    <row r="89" spans="1:19" ht="18" customHeight="1">
      <c r="A89" s="109">
        <f>B59</f>
        <v>0</v>
      </c>
      <c r="B89" s="14"/>
      <c r="C89" s="110">
        <f aca="true" t="shared" si="6" ref="C89:H89">$A89*C88</f>
        <v>0</v>
      </c>
      <c r="D89" s="110">
        <f t="shared" si="6"/>
        <v>0</v>
      </c>
      <c r="E89" s="110">
        <f t="shared" si="6"/>
        <v>0</v>
      </c>
      <c r="F89" s="110">
        <f t="shared" si="6"/>
        <v>0</v>
      </c>
      <c r="G89" s="110">
        <f t="shared" si="6"/>
        <v>0</v>
      </c>
      <c r="H89" s="110">
        <f t="shared" si="6"/>
        <v>0</v>
      </c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</row>
    <row r="90" spans="1:19" ht="18" customHeight="1">
      <c r="A90" s="18" t="s">
        <v>115</v>
      </c>
      <c r="B90" s="19" t="s">
        <v>30</v>
      </c>
      <c r="C90" s="17">
        <v>0.04</v>
      </c>
      <c r="D90" s="17">
        <v>0.04</v>
      </c>
      <c r="E90" s="17">
        <v>0.07</v>
      </c>
      <c r="F90" s="17">
        <v>0.06</v>
      </c>
      <c r="G90" s="17">
        <v>0.06</v>
      </c>
      <c r="H90" s="17">
        <v>0.07</v>
      </c>
      <c r="I90" s="32" t="s">
        <v>123</v>
      </c>
      <c r="J90" s="32"/>
      <c r="K90" s="9"/>
      <c r="L90" s="9"/>
      <c r="M90" s="9"/>
      <c r="N90" s="9"/>
      <c r="O90" s="9"/>
      <c r="P90" s="9"/>
      <c r="Q90" s="9"/>
      <c r="R90" s="9"/>
      <c r="S90" s="9"/>
    </row>
    <row r="91" spans="1:19" ht="18" customHeight="1">
      <c r="A91" s="109">
        <f>B62</f>
        <v>-46.59875</v>
      </c>
      <c r="B91" s="14"/>
      <c r="C91" s="110">
        <f aca="true" t="shared" si="7" ref="C91:H91">$A91*C90</f>
        <v>-1.8639500000000002</v>
      </c>
      <c r="D91" s="110">
        <f t="shared" si="7"/>
        <v>-1.8639500000000002</v>
      </c>
      <c r="E91" s="110">
        <f t="shared" si="7"/>
        <v>-3.2619125000000007</v>
      </c>
      <c r="F91" s="110">
        <f t="shared" si="7"/>
        <v>-2.795925</v>
      </c>
      <c r="G91" s="110">
        <f t="shared" si="7"/>
        <v>-2.795925</v>
      </c>
      <c r="H91" s="110">
        <f t="shared" si="7"/>
        <v>-3.2619125000000007</v>
      </c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</row>
    <row r="92" spans="1:19" ht="18" customHeight="1">
      <c r="A92" s="18" t="s">
        <v>116</v>
      </c>
      <c r="B92" s="19" t="s">
        <v>30</v>
      </c>
      <c r="C92" s="28">
        <v>0.28</v>
      </c>
      <c r="D92" s="28">
        <v>0.22</v>
      </c>
      <c r="E92" s="28">
        <v>0.17</v>
      </c>
      <c r="F92" s="28">
        <v>0.09</v>
      </c>
      <c r="G92" s="28">
        <v>0.1</v>
      </c>
      <c r="H92" s="28">
        <v>0.11</v>
      </c>
      <c r="I92" s="32" t="s">
        <v>124</v>
      </c>
      <c r="J92" s="32"/>
      <c r="K92" s="9"/>
      <c r="L92" s="9"/>
      <c r="M92" s="9"/>
      <c r="N92" s="9"/>
      <c r="O92" s="9"/>
      <c r="P92" s="9"/>
      <c r="Q92" s="9"/>
      <c r="R92" s="9"/>
      <c r="S92" s="9"/>
    </row>
    <row r="93" spans="1:19" ht="18" customHeight="1">
      <c r="A93" s="107">
        <f>B64</f>
        <v>0</v>
      </c>
      <c r="B93" s="14" t="s">
        <v>78</v>
      </c>
      <c r="C93" s="110">
        <f aca="true" t="shared" si="8" ref="C93:H93">$A93*C92</f>
        <v>0</v>
      </c>
      <c r="D93" s="110">
        <f t="shared" si="8"/>
        <v>0</v>
      </c>
      <c r="E93" s="110">
        <f t="shared" si="8"/>
        <v>0</v>
      </c>
      <c r="F93" s="110">
        <f t="shared" si="8"/>
        <v>0</v>
      </c>
      <c r="G93" s="110">
        <f t="shared" si="8"/>
        <v>0</v>
      </c>
      <c r="H93" s="110">
        <f t="shared" si="8"/>
        <v>0</v>
      </c>
      <c r="I93" s="32"/>
      <c r="J93" s="9"/>
      <c r="K93" s="9"/>
      <c r="L93" s="9"/>
      <c r="M93" s="9"/>
      <c r="N93" s="9"/>
      <c r="O93" s="9"/>
      <c r="P93" s="9"/>
      <c r="Q93" s="9"/>
      <c r="R93" s="9"/>
      <c r="S93" s="9"/>
    </row>
    <row r="94" spans="1:19" ht="18" customHeight="1">
      <c r="A94" s="35" t="s">
        <v>117</v>
      </c>
      <c r="B94" s="19" t="s">
        <v>30</v>
      </c>
      <c r="C94" s="17">
        <v>0.29</v>
      </c>
      <c r="D94" s="17">
        <v>0.1</v>
      </c>
      <c r="E94" s="17">
        <v>0.05</v>
      </c>
      <c r="F94" s="17">
        <v>0.04</v>
      </c>
      <c r="G94" s="17">
        <v>0.07</v>
      </c>
      <c r="H94" s="17">
        <v>0.09</v>
      </c>
      <c r="I94" s="32" t="s">
        <v>125</v>
      </c>
      <c r="J94" s="9"/>
      <c r="K94" s="9"/>
      <c r="L94" s="9"/>
      <c r="M94" s="9"/>
      <c r="N94" s="9"/>
      <c r="O94" s="9"/>
      <c r="P94" s="9"/>
      <c r="Q94" s="9"/>
      <c r="R94" s="9"/>
      <c r="S94" s="9"/>
    </row>
    <row r="95" spans="1:19" ht="18" customHeight="1">
      <c r="A95" s="107">
        <f>B63</f>
        <v>0</v>
      </c>
      <c r="B95" s="14" t="s">
        <v>80</v>
      </c>
      <c r="C95" s="110">
        <f aca="true" t="shared" si="9" ref="C95:H95">$A95*C94</f>
        <v>0</v>
      </c>
      <c r="D95" s="110">
        <f t="shared" si="9"/>
        <v>0</v>
      </c>
      <c r="E95" s="110">
        <f t="shared" si="9"/>
        <v>0</v>
      </c>
      <c r="F95" s="110">
        <f t="shared" si="9"/>
        <v>0</v>
      </c>
      <c r="G95" s="110">
        <f t="shared" si="9"/>
        <v>0</v>
      </c>
      <c r="H95" s="110">
        <f t="shared" si="9"/>
        <v>0</v>
      </c>
      <c r="I95" s="32"/>
      <c r="J95" s="9"/>
      <c r="K95" s="9"/>
      <c r="L95" s="9"/>
      <c r="M95" s="9"/>
      <c r="N95" s="9"/>
      <c r="O95" s="9"/>
      <c r="P95" s="9"/>
      <c r="Q95" s="9"/>
      <c r="R95" s="9"/>
      <c r="S95" s="9"/>
    </row>
    <row r="96" spans="1:19" ht="18" customHeight="1">
      <c r="A96" s="16" t="s">
        <v>118</v>
      </c>
      <c r="B96" s="14" t="s">
        <v>27</v>
      </c>
      <c r="C96" s="17">
        <v>0.25</v>
      </c>
      <c r="D96" s="17">
        <v>0.4</v>
      </c>
      <c r="E96" s="17">
        <v>0.5</v>
      </c>
      <c r="F96" s="17">
        <v>0.55</v>
      </c>
      <c r="G96" s="17">
        <v>0.65</v>
      </c>
      <c r="H96" s="17">
        <v>0.7</v>
      </c>
      <c r="I96" s="32" t="s">
        <v>126</v>
      </c>
      <c r="J96" s="9"/>
      <c r="K96" s="9"/>
      <c r="L96" s="9"/>
      <c r="M96" s="9"/>
      <c r="N96" s="9"/>
      <c r="O96" s="9"/>
      <c r="P96" s="9"/>
      <c r="Q96" s="9"/>
      <c r="R96" s="9"/>
      <c r="S96" s="9"/>
    </row>
    <row r="97" spans="1:19" ht="18" customHeight="1">
      <c r="A97" s="107">
        <f>B66</f>
        <v>0</v>
      </c>
      <c r="B97" s="14" t="s">
        <v>77</v>
      </c>
      <c r="C97" s="110">
        <f aca="true" t="shared" si="10" ref="C97:H97">$A97*C96</f>
        <v>0</v>
      </c>
      <c r="D97" s="110">
        <f t="shared" si="10"/>
        <v>0</v>
      </c>
      <c r="E97" s="110">
        <f t="shared" si="10"/>
        <v>0</v>
      </c>
      <c r="F97" s="110">
        <f t="shared" si="10"/>
        <v>0</v>
      </c>
      <c r="G97" s="110">
        <f t="shared" si="10"/>
        <v>0</v>
      </c>
      <c r="H97" s="110">
        <f t="shared" si="10"/>
        <v>0</v>
      </c>
      <c r="I97" s="32"/>
      <c r="J97" s="9"/>
      <c r="K97" s="9"/>
      <c r="L97" s="9"/>
      <c r="M97" s="9"/>
      <c r="N97" s="9"/>
      <c r="O97" s="9"/>
      <c r="P97" s="9"/>
      <c r="Q97" s="9"/>
      <c r="R97" s="9"/>
      <c r="S97" s="9"/>
    </row>
    <row r="98" spans="1:13" ht="18" customHeight="1">
      <c r="A98" s="16" t="s">
        <v>119</v>
      </c>
      <c r="B98" s="19" t="s">
        <v>30</v>
      </c>
      <c r="C98" s="17">
        <v>0.25</v>
      </c>
      <c r="D98" s="17">
        <v>0.4</v>
      </c>
      <c r="E98" s="17">
        <v>0.5</v>
      </c>
      <c r="F98" s="17">
        <v>0.55</v>
      </c>
      <c r="G98" s="17">
        <v>0.65</v>
      </c>
      <c r="H98" s="17">
        <v>0.7</v>
      </c>
      <c r="I98" s="32" t="s">
        <v>126</v>
      </c>
      <c r="J98" s="9"/>
      <c r="K98" s="9"/>
      <c r="L98" s="32"/>
      <c r="M98" s="9"/>
    </row>
    <row r="99" spans="1:13" ht="18" customHeight="1">
      <c r="A99" s="107">
        <f>B67</f>
        <v>0</v>
      </c>
      <c r="B99" s="14" t="s">
        <v>77</v>
      </c>
      <c r="C99" s="110">
        <f aca="true" t="shared" si="11" ref="C99:H99">$A99*C98</f>
        <v>0</v>
      </c>
      <c r="D99" s="110">
        <f t="shared" si="11"/>
        <v>0</v>
      </c>
      <c r="E99" s="110">
        <f t="shared" si="11"/>
        <v>0</v>
      </c>
      <c r="F99" s="110">
        <f t="shared" si="11"/>
        <v>0</v>
      </c>
      <c r="G99" s="110">
        <f t="shared" si="11"/>
        <v>0</v>
      </c>
      <c r="H99" s="110">
        <f t="shared" si="11"/>
        <v>0</v>
      </c>
      <c r="I99" s="32"/>
      <c r="J99" s="9"/>
      <c r="K99" s="9"/>
      <c r="L99" s="32"/>
      <c r="M99" s="9"/>
    </row>
    <row r="100" spans="1:19" ht="18" customHeight="1">
      <c r="A100" s="16" t="s">
        <v>120</v>
      </c>
      <c r="B100" s="19" t="s">
        <v>30</v>
      </c>
      <c r="C100" s="17">
        <v>0.25</v>
      </c>
      <c r="D100" s="17">
        <v>0.4</v>
      </c>
      <c r="E100" s="17">
        <v>0.45</v>
      </c>
      <c r="F100" s="17">
        <v>0.5</v>
      </c>
      <c r="G100" s="17">
        <v>0.5</v>
      </c>
      <c r="H100" s="17">
        <v>0.45</v>
      </c>
      <c r="I100" s="32" t="s">
        <v>126</v>
      </c>
      <c r="J100" s="9"/>
      <c r="K100" s="9"/>
      <c r="L100" s="32"/>
      <c r="M100" s="9"/>
      <c r="N100" s="9"/>
      <c r="O100" s="9"/>
      <c r="P100" s="9"/>
      <c r="Q100" s="9"/>
      <c r="R100" s="9"/>
      <c r="S100" s="9"/>
    </row>
    <row r="101" spans="1:19" ht="18" customHeight="1">
      <c r="A101" s="107">
        <f>B65</f>
        <v>0.85</v>
      </c>
      <c r="B101" s="14" t="s">
        <v>79</v>
      </c>
      <c r="C101" s="110">
        <f aca="true" t="shared" si="12" ref="C101:H101">$A101*C100</f>
        <v>0.2125</v>
      </c>
      <c r="D101" s="110">
        <f t="shared" si="12"/>
        <v>0.34</v>
      </c>
      <c r="E101" s="110">
        <f t="shared" si="12"/>
        <v>0.3825</v>
      </c>
      <c r="F101" s="110">
        <f t="shared" si="12"/>
        <v>0.425</v>
      </c>
      <c r="G101" s="110">
        <f t="shared" si="12"/>
        <v>0.425</v>
      </c>
      <c r="H101" s="110">
        <f t="shared" si="12"/>
        <v>0.3825</v>
      </c>
      <c r="I101" s="32"/>
      <c r="J101" s="9"/>
      <c r="K101" s="9"/>
      <c r="L101" s="32"/>
      <c r="M101" s="9"/>
      <c r="N101" s="9"/>
      <c r="O101" s="9"/>
      <c r="P101" s="9"/>
      <c r="Q101" s="9"/>
      <c r="R101" s="9"/>
      <c r="S101" s="9"/>
    </row>
    <row r="102" spans="1:19" ht="18" customHeight="1">
      <c r="A102" s="16" t="s">
        <v>32</v>
      </c>
      <c r="B102" s="19" t="s">
        <v>30</v>
      </c>
      <c r="C102" s="17">
        <v>0</v>
      </c>
      <c r="D102" s="17">
        <v>0</v>
      </c>
      <c r="E102" s="17">
        <v>0</v>
      </c>
      <c r="F102" s="17">
        <v>0.3</v>
      </c>
      <c r="G102" s="17">
        <v>0.9</v>
      </c>
      <c r="H102" s="17">
        <v>2.4</v>
      </c>
      <c r="I102" s="38" t="s">
        <v>52</v>
      </c>
      <c r="J102" s="32"/>
      <c r="K102" s="32"/>
      <c r="L102" s="32"/>
      <c r="M102" s="9"/>
      <c r="N102" s="9"/>
      <c r="O102" s="9"/>
      <c r="P102" s="9"/>
      <c r="Q102" s="9"/>
      <c r="R102" s="9"/>
      <c r="S102" s="9"/>
    </row>
    <row r="103" spans="1:19" ht="18" customHeight="1">
      <c r="A103" s="91">
        <f>B6/100</f>
        <v>0.01</v>
      </c>
      <c r="B103" s="26" t="s">
        <v>33</v>
      </c>
      <c r="C103" s="110">
        <f aca="true" t="shared" si="13" ref="C103:H103">$A103*C102</f>
        <v>0</v>
      </c>
      <c r="D103" s="110">
        <f t="shared" si="13"/>
        <v>0</v>
      </c>
      <c r="E103" s="110">
        <f t="shared" si="13"/>
        <v>0</v>
      </c>
      <c r="F103" s="110">
        <f t="shared" si="13"/>
        <v>0.003</v>
      </c>
      <c r="G103" s="110">
        <f t="shared" si="13"/>
        <v>0.009000000000000001</v>
      </c>
      <c r="H103" s="110">
        <f t="shared" si="13"/>
        <v>0.024</v>
      </c>
      <c r="I103" s="39" t="s">
        <v>51</v>
      </c>
      <c r="J103" s="32"/>
      <c r="K103" s="32"/>
      <c r="L103" s="32"/>
      <c r="M103" s="9"/>
      <c r="N103" s="9"/>
      <c r="O103" s="9"/>
      <c r="P103" s="9"/>
      <c r="Q103" s="9"/>
      <c r="R103" s="9"/>
      <c r="S103" s="9"/>
    </row>
    <row r="104" spans="1:19" ht="18" customHeight="1">
      <c r="A104" s="25" t="s">
        <v>34</v>
      </c>
      <c r="B104" s="9"/>
      <c r="C104" s="111">
        <f aca="true" t="shared" si="14" ref="C104:H104">C77+C79+C81+C83+C85+C87+C89+C91+C93+C95+C97+C101+C103</f>
        <v>20.943812500000003</v>
      </c>
      <c r="D104" s="111">
        <f t="shared" si="14"/>
        <v>15.5406125</v>
      </c>
      <c r="E104" s="111">
        <f t="shared" si="14"/>
        <v>8.654587500000002</v>
      </c>
      <c r="F104" s="111">
        <f t="shared" si="14"/>
        <v>7.527050000000002</v>
      </c>
      <c r="G104" s="111">
        <f t="shared" si="14"/>
        <v>6.395175000000001</v>
      </c>
      <c r="H104" s="111">
        <f t="shared" si="14"/>
        <v>3.064424999999999</v>
      </c>
      <c r="I104" s="14"/>
      <c r="J104" s="32"/>
      <c r="K104" s="32"/>
      <c r="L104" s="32"/>
      <c r="M104" s="9"/>
      <c r="N104" s="9"/>
      <c r="O104" s="9"/>
      <c r="P104" s="9"/>
      <c r="Q104" s="9"/>
      <c r="R104" s="9"/>
      <c r="S104" s="9"/>
    </row>
    <row r="105" spans="1:19" ht="19.5" customHeight="1">
      <c r="A105" s="66" t="s">
        <v>35</v>
      </c>
      <c r="B105" s="86">
        <f>A97+A101+A93+A83+A81+A91+A79+A77+A95+A85+A87+A89+A99</f>
        <v>10.799999999999999</v>
      </c>
      <c r="C105" s="20"/>
      <c r="D105" s="20"/>
      <c r="E105" s="20"/>
      <c r="F105" s="20"/>
      <c r="G105" s="20"/>
      <c r="H105" s="20"/>
      <c r="I105" s="14"/>
      <c r="J105" s="9"/>
      <c r="K105" s="9"/>
      <c r="L105" s="9"/>
      <c r="M105" s="9"/>
      <c r="N105" s="9"/>
      <c r="O105" s="9"/>
      <c r="P105" s="9"/>
      <c r="Q105" s="9"/>
      <c r="R105" s="9"/>
      <c r="S105" s="9"/>
    </row>
    <row r="106" spans="1:19" ht="19.5" customHeight="1">
      <c r="A106" s="36" t="s">
        <v>36</v>
      </c>
      <c r="B106" s="43">
        <f>B6</f>
        <v>1</v>
      </c>
      <c r="C106" s="21"/>
      <c r="D106" s="34" t="s">
        <v>84</v>
      </c>
      <c r="E106" s="22"/>
      <c r="F106" s="22"/>
      <c r="G106" s="22"/>
      <c r="H106" s="22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</row>
    <row r="107" spans="1:9" ht="19.5" customHeight="1">
      <c r="A107" s="23" t="s">
        <v>37</v>
      </c>
      <c r="B107" s="24"/>
      <c r="C107" s="70">
        <f aca="true" t="shared" si="15" ref="C107:H107">$B106*0.163/C104</f>
        <v>0.007782728192395724</v>
      </c>
      <c r="D107" s="70">
        <f t="shared" si="15"/>
        <v>0.010488647085177627</v>
      </c>
      <c r="E107" s="70">
        <f t="shared" si="15"/>
        <v>0.018833942114514408</v>
      </c>
      <c r="F107" s="70">
        <f t="shared" si="15"/>
        <v>0.021655230136640512</v>
      </c>
      <c r="G107" s="70">
        <f t="shared" si="15"/>
        <v>0.025487965536517762</v>
      </c>
      <c r="H107" s="70">
        <f t="shared" si="15"/>
        <v>0.053191055418226926</v>
      </c>
      <c r="I107" s="9"/>
    </row>
    <row r="108" spans="1:9" ht="19.5" customHeight="1">
      <c r="A108" s="9"/>
      <c r="B108" s="28" t="s">
        <v>38</v>
      </c>
      <c r="C108" s="41">
        <f>B12*1.05*1.24</f>
        <v>0.09765</v>
      </c>
      <c r="D108" s="42">
        <f>B12*1.05*1.07</f>
        <v>0.0842625</v>
      </c>
      <c r="E108" s="42">
        <f>B12*1.05</f>
        <v>0.07875</v>
      </c>
      <c r="F108" s="42">
        <f>E108*0.97</f>
        <v>0.0763875</v>
      </c>
      <c r="G108" s="42">
        <f>E108*0.93</f>
        <v>0.07323750000000001</v>
      </c>
      <c r="H108" s="42">
        <f>B12*1.05*0.9</f>
        <v>0.07087500000000001</v>
      </c>
      <c r="I108" s="9"/>
    </row>
    <row r="109" spans="1:19" ht="19.5" customHeight="1">
      <c r="A109" s="13" t="s">
        <v>2</v>
      </c>
      <c r="B109" s="29" t="s">
        <v>39</v>
      </c>
      <c r="C109" s="76">
        <f aca="true" t="shared" si="16" ref="C109:H109">C107</f>
        <v>0.007782728192395724</v>
      </c>
      <c r="D109" s="76">
        <f t="shared" si="16"/>
        <v>0.010488647085177627</v>
      </c>
      <c r="E109" s="76">
        <f t="shared" si="16"/>
        <v>0.018833942114514408</v>
      </c>
      <c r="F109" s="76">
        <f t="shared" si="16"/>
        <v>0.021655230136640512</v>
      </c>
      <c r="G109" s="76">
        <f t="shared" si="16"/>
        <v>0.025487965536517762</v>
      </c>
      <c r="H109" s="76">
        <f t="shared" si="16"/>
        <v>0.053191055418226926</v>
      </c>
      <c r="I109" s="9"/>
      <c r="J109" s="9"/>
      <c r="K109" s="9"/>
      <c r="L109" s="9"/>
      <c r="M109" s="8"/>
      <c r="N109" s="9"/>
      <c r="O109" s="9"/>
      <c r="P109" s="9"/>
      <c r="Q109" s="9"/>
      <c r="R109" s="9"/>
      <c r="S109" s="9"/>
    </row>
    <row r="110" spans="1:19" ht="19.5" customHeight="1">
      <c r="A110" s="9"/>
      <c r="B110" s="28" t="s">
        <v>40</v>
      </c>
      <c r="C110" s="41">
        <f>B12*1.24*0.95</f>
        <v>0.08835</v>
      </c>
      <c r="D110" s="42">
        <f>B12*1.07*0.95</f>
        <v>0.0762375</v>
      </c>
      <c r="E110" s="42">
        <f>B12*0.95</f>
        <v>0.07125</v>
      </c>
      <c r="F110" s="42">
        <f>E110*0.97</f>
        <v>0.0691125</v>
      </c>
      <c r="G110" s="42">
        <f>E110*0.93</f>
        <v>0.0662625</v>
      </c>
      <c r="H110" s="42">
        <f>B12*0.9*0.95</f>
        <v>0.064125</v>
      </c>
      <c r="I110" s="8"/>
      <c r="J110" s="32"/>
      <c r="K110" s="32"/>
      <c r="L110" s="32"/>
      <c r="M110" s="9"/>
      <c r="N110" s="9"/>
      <c r="O110" s="9"/>
      <c r="P110" s="9"/>
      <c r="Q110" s="9"/>
      <c r="R110" s="9"/>
      <c r="S110" s="9"/>
    </row>
    <row r="111" spans="1:19" ht="19.5" customHeight="1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</row>
    <row r="112" spans="1:19" ht="19.5" customHeight="1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</row>
    <row r="113" spans="1:19" ht="19.5" customHeight="1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</row>
    <row r="114" spans="1:19" ht="19.5" customHeight="1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</row>
    <row r="115" spans="1:19" ht="19.5" customHeight="1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</row>
    <row r="116" spans="1:19" ht="19.5" customHeight="1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</row>
    <row r="117" spans="1:19" ht="19.5" customHeight="1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</row>
    <row r="118" spans="1:19" ht="19.5" customHeight="1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</row>
    <row r="119" spans="1:19" ht="19.5" customHeight="1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</row>
    <row r="120" spans="1:19" ht="19.5" customHeight="1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</row>
    <row r="121" spans="1:19" ht="19.5" customHeight="1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</row>
    <row r="122" spans="1:19" ht="19.5" customHeight="1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</row>
    <row r="123" spans="1:19" ht="19.5" customHeight="1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</row>
    <row r="124" spans="1:19" ht="19.5" customHeight="1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</row>
    <row r="125" spans="1:19" ht="19.5" customHeight="1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</row>
    <row r="126" spans="1:19" ht="19.5" customHeight="1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</row>
    <row r="127" spans="1:19" ht="19.5" customHeight="1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</row>
    <row r="128" spans="1:19" ht="19.5" customHeight="1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</row>
    <row r="129" spans="1:19" ht="19.5" customHeight="1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</row>
    <row r="130" spans="1:19" ht="19.5" customHeight="1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</row>
    <row r="131" spans="1:19" ht="19.5" customHeight="1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</row>
    <row r="132" spans="1:19" ht="19.5" customHeight="1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</row>
    <row r="133" spans="1:19" ht="19.5" customHeight="1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</row>
    <row r="134" spans="1:19" ht="19.5" customHeight="1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</row>
    <row r="135" spans="1:19" ht="19.5" customHeight="1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</row>
    <row r="136" spans="1:19" ht="19.5" customHeight="1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</row>
    <row r="137" spans="1:19" ht="19.5" customHeight="1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</row>
    <row r="138" spans="1:19" ht="19.5" customHeight="1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</row>
    <row r="139" spans="1:19" ht="19.5" customHeight="1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</row>
    <row r="140" spans="1:19" ht="19.5" customHeight="1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</row>
    <row r="141" spans="1:19" ht="19.5" customHeight="1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</row>
    <row r="142" spans="1:19" ht="19.5" customHeight="1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</row>
    <row r="143" spans="1:19" ht="19.5" customHeight="1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</row>
    <row r="144" spans="1:19" ht="19.5" customHeight="1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</row>
    <row r="145" spans="1:19" ht="19.5" customHeight="1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</row>
    <row r="146" spans="1:19" ht="19.5" customHeight="1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</row>
    <row r="147" spans="1:19" ht="19.5" customHeight="1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</row>
    <row r="148" spans="1:19" ht="19.5" customHeight="1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</row>
    <row r="149" spans="1:19" ht="19.5" customHeight="1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</row>
    <row r="150" spans="1:19" ht="19.5" customHeight="1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</row>
    <row r="151" spans="1:19" ht="19.5" customHeight="1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</row>
    <row r="152" spans="1:19" ht="19.5" customHeight="1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</row>
    <row r="153" spans="1:19" ht="19.5" customHeight="1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</row>
    <row r="154" spans="1:19" ht="19.5" customHeight="1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</row>
    <row r="155" spans="1:19" ht="19.5" customHeight="1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</row>
    <row r="156" spans="1:19" ht="19.5" customHeight="1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</row>
    <row r="157" spans="1:19" ht="19.5" customHeight="1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</row>
    <row r="158" spans="1:19" ht="19.5" customHeight="1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</row>
    <row r="159" spans="1:19" ht="19.5" customHeight="1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</row>
    <row r="160" spans="1:19" ht="19.5" customHeight="1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</row>
    <row r="161" spans="1:19" ht="19.5" customHeight="1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</row>
    <row r="162" spans="1:19" ht="19.5" customHeight="1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</row>
    <row r="163" spans="1:19" ht="19.5" customHeight="1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</row>
    <row r="164" spans="1:19" ht="19.5" customHeight="1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</row>
    <row r="165" spans="1:19" ht="19.5" customHeight="1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</row>
    <row r="166" spans="1:19" ht="19.5" customHeight="1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</row>
    <row r="167" spans="1:19" ht="19.5" customHeight="1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</row>
    <row r="168" spans="1:19" ht="19.5" customHeight="1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</row>
    <row r="169" spans="1:19" ht="19.5" customHeight="1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</row>
    <row r="170" spans="1:19" ht="19.5" customHeight="1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</row>
    <row r="171" spans="1:19" ht="19.5" customHeight="1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</row>
    <row r="172" spans="1:19" ht="19.5" customHeight="1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</row>
    <row r="173" spans="1:19" ht="19.5" customHeight="1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</row>
    <row r="174" spans="1:19" ht="19.5" customHeight="1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</row>
    <row r="175" spans="1:19" ht="19.5" customHeight="1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</row>
    <row r="176" spans="1:19" ht="19.5" customHeight="1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</row>
    <row r="177" spans="1:19" ht="19.5" customHeight="1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</row>
    <row r="178" spans="1:19" ht="19.5" customHeight="1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</row>
    <row r="179" spans="1:19" ht="19.5" customHeight="1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</row>
    <row r="180" spans="1:19" ht="19.5" customHeight="1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</row>
    <row r="181" spans="1:19" ht="19.5" customHeight="1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</row>
    <row r="182" spans="1:19" ht="19.5" customHeight="1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</row>
    <row r="183" spans="1:19" ht="19.5" customHeight="1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</row>
    <row r="184" spans="1:19" ht="19.5" customHeight="1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</row>
    <row r="185" spans="1:19" ht="19.5" customHeight="1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</row>
    <row r="186" spans="1:19" ht="19.5" customHeight="1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</row>
    <row r="187" spans="1:19" ht="19.5" customHeight="1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</row>
    <row r="188" spans="1:19" ht="19.5" customHeight="1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</row>
    <row r="189" spans="1:19" ht="19.5" customHeight="1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</row>
    <row r="190" spans="1:19" ht="19.5" customHeight="1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</row>
    <row r="191" spans="1:19" ht="19.5" customHeight="1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</row>
    <row r="192" spans="1:19" ht="19.5" customHeight="1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</row>
    <row r="193" spans="1:19" ht="19.5" customHeight="1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</row>
    <row r="194" spans="1:19" ht="19.5" customHeight="1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</row>
    <row r="195" spans="1:19" ht="19.5" customHeight="1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</row>
    <row r="196" spans="1:19" ht="19.5" customHeight="1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</row>
    <row r="197" spans="1:19" ht="19.5" customHeight="1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</row>
    <row r="198" spans="1:19" ht="19.5" customHeight="1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</row>
    <row r="199" spans="1:19" ht="19.5" customHeight="1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</row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spans="1:10" ht="19.5" customHeight="1">
      <c r="A209" s="2"/>
      <c r="B209" s="3"/>
      <c r="C209" s="4"/>
      <c r="D209" s="5"/>
      <c r="E209" s="5"/>
      <c r="F209" s="5"/>
      <c r="G209" s="5"/>
      <c r="H209" s="5"/>
      <c r="I209" s="1"/>
      <c r="J209" s="1"/>
    </row>
    <row r="210" spans="9:10" ht="19.5" customHeight="1">
      <c r="I210" s="1"/>
      <c r="J210" s="1"/>
    </row>
    <row r="211" spans="9:10" ht="19.5" customHeight="1">
      <c r="I211" s="1"/>
      <c r="J211" s="1"/>
    </row>
    <row r="212" spans="9:10" ht="19.5" customHeight="1">
      <c r="I212" s="1"/>
      <c r="J212" s="1"/>
    </row>
    <row r="213" spans="9:10" ht="19.5" customHeight="1">
      <c r="I213" s="1"/>
      <c r="J213" s="1"/>
    </row>
    <row r="214" spans="9:10" ht="19.5" customHeight="1">
      <c r="I214" s="1"/>
      <c r="J214" s="1"/>
    </row>
    <row r="215" spans="9:10" ht="19.5" customHeight="1">
      <c r="I215" s="1"/>
      <c r="J215" s="1"/>
    </row>
    <row r="216" spans="9:10" ht="19.5" customHeight="1">
      <c r="I216" s="1"/>
      <c r="J216" s="1"/>
    </row>
    <row r="217" spans="9:10" ht="19.5" customHeight="1">
      <c r="I217" s="1"/>
      <c r="J217" s="1"/>
    </row>
    <row r="218" spans="9:10" ht="19.5" customHeight="1">
      <c r="I218" s="1"/>
      <c r="J218" s="1"/>
    </row>
    <row r="219" spans="9:10" ht="19.5" customHeight="1">
      <c r="I219" s="1"/>
      <c r="J219" s="1"/>
    </row>
    <row r="220" spans="1:10" ht="19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</row>
    <row r="221" spans="1:10" ht="19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</row>
    <row r="222" spans="1:10" ht="19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</row>
    <row r="223" spans="1:10" ht="19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</row>
    <row r="224" spans="1:10" ht="19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</row>
    <row r="225" spans="1:10" ht="19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</row>
    <row r="226" spans="1:10" ht="19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</row>
    <row r="227" spans="1:10" ht="19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</row>
    <row r="228" spans="1:10" ht="19.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</row>
    <row r="229" spans="1:10" ht="19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</row>
    <row r="230" spans="1:10" ht="19.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</row>
    <row r="231" spans="1:10" ht="19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</row>
    <row r="232" spans="1:10" ht="19.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</row>
    <row r="233" spans="1:10" ht="19.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</row>
    <row r="234" spans="1:10" ht="19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</row>
    <row r="235" spans="1:10" ht="19.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</row>
    <row r="236" spans="1:10" ht="19.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</row>
    <row r="237" spans="1:10" ht="19.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</row>
    <row r="238" spans="1:10" ht="19.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</row>
    <row r="239" spans="1:10" ht="12.75">
      <c r="A239" s="1"/>
      <c r="B239" s="1"/>
      <c r="C239" s="1"/>
      <c r="D239" s="1"/>
      <c r="E239" s="1"/>
      <c r="F239" s="1"/>
      <c r="G239" s="1"/>
      <c r="H239" s="1"/>
      <c r="I239" s="1"/>
      <c r="J239" s="1"/>
    </row>
    <row r="240" spans="1:10" ht="12.75">
      <c r="A240" s="1"/>
      <c r="B240" s="1"/>
      <c r="C240" s="1"/>
      <c r="D240" s="1"/>
      <c r="E240" s="1"/>
      <c r="F240" s="1"/>
      <c r="G240" s="1"/>
      <c r="H240" s="1"/>
      <c r="I240" s="1"/>
      <c r="J240" s="1"/>
    </row>
    <row r="241" spans="1:10" ht="12.75">
      <c r="A241" s="1"/>
      <c r="B241" s="1"/>
      <c r="C241" s="1"/>
      <c r="D241" s="1"/>
      <c r="E241" s="1"/>
      <c r="F241" s="1"/>
      <c r="G241" s="1"/>
      <c r="H241" s="1"/>
      <c r="I241" s="1"/>
      <c r="J241" s="1"/>
    </row>
    <row r="242" spans="1:10" ht="12.75">
      <c r="A242" s="1"/>
      <c r="B242" s="1"/>
      <c r="C242" s="1"/>
      <c r="D242" s="1"/>
      <c r="E242" s="1"/>
      <c r="F242" s="1"/>
      <c r="G242" s="1"/>
      <c r="H242" s="1"/>
      <c r="I242" s="1"/>
      <c r="J242" s="1"/>
    </row>
    <row r="243" spans="1:10" ht="12.75">
      <c r="A243" s="1"/>
      <c r="B243" s="1"/>
      <c r="C243" s="1"/>
      <c r="D243" s="1"/>
      <c r="E243" s="1"/>
      <c r="F243" s="1"/>
      <c r="G243" s="1"/>
      <c r="H243" s="1"/>
      <c r="I243" s="1"/>
      <c r="J243" s="1"/>
    </row>
    <row r="244" spans="1:10" ht="12.75">
      <c r="A244" s="1"/>
      <c r="B244" s="1"/>
      <c r="C244" s="1"/>
      <c r="D244" s="1"/>
      <c r="E244" s="1"/>
      <c r="F244" s="1"/>
      <c r="G244" s="1"/>
      <c r="H244" s="1"/>
      <c r="I244" s="1"/>
      <c r="J244" s="1"/>
    </row>
    <row r="245" spans="1:10" ht="12.75">
      <c r="A245" s="1"/>
      <c r="B245" s="1"/>
      <c r="C245" s="1"/>
      <c r="D245" s="1"/>
      <c r="E245" s="1"/>
      <c r="F245" s="1"/>
      <c r="G245" s="1"/>
      <c r="H245" s="1"/>
      <c r="I245" s="1"/>
      <c r="J245" s="1"/>
    </row>
    <row r="246" spans="1:10" ht="12.75">
      <c r="A246" s="1"/>
      <c r="B246" s="1"/>
      <c r="C246" s="1"/>
      <c r="D246" s="1"/>
      <c r="E246" s="1"/>
      <c r="F246" s="1"/>
      <c r="G246" s="1"/>
      <c r="H246" s="1"/>
      <c r="I246" s="1"/>
      <c r="J246" s="1"/>
    </row>
    <row r="247" spans="1:10" ht="12.75">
      <c r="A247" s="1"/>
      <c r="B247" s="1"/>
      <c r="C247" s="1"/>
      <c r="D247" s="1"/>
      <c r="E247" s="1"/>
      <c r="F247" s="1"/>
      <c r="G247" s="1"/>
      <c r="H247" s="1"/>
      <c r="I247" s="1"/>
      <c r="J247" s="1"/>
    </row>
    <row r="248" spans="1:10" ht="12.75">
      <c r="A248" s="1"/>
      <c r="B248" s="1"/>
      <c r="C248" s="1"/>
      <c r="D248" s="1"/>
      <c r="E248" s="1"/>
      <c r="F248" s="1"/>
      <c r="G248" s="1"/>
      <c r="H248" s="1"/>
      <c r="I248" s="1"/>
      <c r="J248" s="1"/>
    </row>
    <row r="249" spans="1:10" ht="12.75">
      <c r="A249" s="1"/>
      <c r="B249" s="1"/>
      <c r="C249" s="1"/>
      <c r="D249" s="1"/>
      <c r="E249" s="1"/>
      <c r="F249" s="1"/>
      <c r="G249" s="1"/>
      <c r="H249" s="1"/>
      <c r="I249" s="1"/>
      <c r="J249" s="1"/>
    </row>
    <row r="250" spans="1:10" ht="12.75">
      <c r="A250" s="1"/>
      <c r="B250" s="1"/>
      <c r="C250" s="1"/>
      <c r="D250" s="1"/>
      <c r="E250" s="1"/>
      <c r="F250" s="1"/>
      <c r="G250" s="1"/>
      <c r="H250" s="1"/>
      <c r="I250" s="1"/>
      <c r="J250" s="1"/>
    </row>
    <row r="251" spans="1:10" ht="12.75">
      <c r="A251" s="1"/>
      <c r="B251" s="1"/>
      <c r="C251" s="1"/>
      <c r="D251" s="1"/>
      <c r="E251" s="1"/>
      <c r="F251" s="1"/>
      <c r="G251" s="1"/>
      <c r="H251" s="1"/>
      <c r="I251" s="1"/>
      <c r="J251" s="1"/>
    </row>
    <row r="252" spans="1:10" ht="12.75">
      <c r="A252" s="1"/>
      <c r="B252" s="1"/>
      <c r="C252" s="1"/>
      <c r="D252" s="1"/>
      <c r="E252" s="1"/>
      <c r="F252" s="1"/>
      <c r="G252" s="1"/>
      <c r="H252" s="1"/>
      <c r="I252" s="1"/>
      <c r="J252" s="1"/>
    </row>
    <row r="253" spans="1:10" ht="12.75">
      <c r="A253" s="1"/>
      <c r="B253" s="1"/>
      <c r="C253" s="1"/>
      <c r="D253" s="1"/>
      <c r="E253" s="1"/>
      <c r="F253" s="1"/>
      <c r="G253" s="1"/>
      <c r="H253" s="1"/>
      <c r="I253" s="1"/>
      <c r="J253" s="1"/>
    </row>
    <row r="254" spans="1:10" ht="12.75">
      <c r="A254" s="1"/>
      <c r="B254" s="1"/>
      <c r="C254" s="1"/>
      <c r="D254" s="1"/>
      <c r="E254" s="1"/>
      <c r="F254" s="1"/>
      <c r="G254" s="1"/>
      <c r="H254" s="1"/>
      <c r="I254" s="1"/>
      <c r="J254" s="1"/>
    </row>
    <row r="255" spans="1:10" ht="12.75">
      <c r="A255" s="1"/>
      <c r="B255" s="1"/>
      <c r="C255" s="1"/>
      <c r="D255" s="1"/>
      <c r="E255" s="1"/>
      <c r="F255" s="1"/>
      <c r="G255" s="1"/>
      <c r="H255" s="1"/>
      <c r="I255" s="1"/>
      <c r="J255" s="1"/>
    </row>
    <row r="256" spans="1:10" ht="12.75">
      <c r="A256" s="1"/>
      <c r="B256" s="1"/>
      <c r="C256" s="1"/>
      <c r="D256" s="1"/>
      <c r="E256" s="1"/>
      <c r="F256" s="1"/>
      <c r="G256" s="1"/>
      <c r="H256" s="1"/>
      <c r="I256" s="1"/>
      <c r="J256" s="1"/>
    </row>
    <row r="257" spans="1:10" ht="12.75">
      <c r="A257" s="1"/>
      <c r="B257" s="1"/>
      <c r="C257" s="1"/>
      <c r="D257" s="1"/>
      <c r="E257" s="1"/>
      <c r="F257" s="1"/>
      <c r="G257" s="1"/>
      <c r="H257" s="1"/>
      <c r="I257" s="1"/>
      <c r="J257" s="1"/>
    </row>
    <row r="258" spans="1:10" ht="12.75">
      <c r="A258" s="1"/>
      <c r="B258" s="1"/>
      <c r="C258" s="1"/>
      <c r="D258" s="1"/>
      <c r="E258" s="1"/>
      <c r="F258" s="1"/>
      <c r="G258" s="1"/>
      <c r="H258" s="1"/>
      <c r="I258" s="1"/>
      <c r="J258" s="1"/>
    </row>
    <row r="259" spans="1:10" ht="12.75">
      <c r="A259" s="1"/>
      <c r="B259" s="1"/>
      <c r="C259" s="1"/>
      <c r="D259" s="1"/>
      <c r="E259" s="1"/>
      <c r="F259" s="1"/>
      <c r="G259" s="1"/>
      <c r="H259" s="1"/>
      <c r="I259" s="1"/>
      <c r="J259" s="1"/>
    </row>
    <row r="260" spans="1:10" ht="12.75">
      <c r="A260" s="1"/>
      <c r="B260" s="1"/>
      <c r="C260" s="1"/>
      <c r="D260" s="1"/>
      <c r="E260" s="1"/>
      <c r="F260" s="1"/>
      <c r="G260" s="1"/>
      <c r="H260" s="1"/>
      <c r="I260" s="1"/>
      <c r="J260" s="1"/>
    </row>
    <row r="261" spans="1:10" ht="12.75">
      <c r="A261" s="1"/>
      <c r="B261" s="1"/>
      <c r="C261" s="1"/>
      <c r="D261" s="1"/>
      <c r="E261" s="1"/>
      <c r="F261" s="1"/>
      <c r="G261" s="1"/>
      <c r="H261" s="1"/>
      <c r="I261" s="1"/>
      <c r="J261" s="1"/>
    </row>
    <row r="262" spans="1:10" ht="12.75">
      <c r="A262" s="1"/>
      <c r="B262" s="1"/>
      <c r="C262" s="1"/>
      <c r="D262" s="1"/>
      <c r="E262" s="1"/>
      <c r="F262" s="1"/>
      <c r="G262" s="1"/>
      <c r="H262" s="1"/>
      <c r="I262" s="1"/>
      <c r="J262" s="1"/>
    </row>
    <row r="263" spans="1:10" ht="12.75">
      <c r="A263" s="1"/>
      <c r="B263" s="1"/>
      <c r="C263" s="1"/>
      <c r="D263" s="1"/>
      <c r="E263" s="1"/>
      <c r="F263" s="1"/>
      <c r="G263" s="1"/>
      <c r="H263" s="1"/>
      <c r="I263" s="1"/>
      <c r="J263" s="1"/>
    </row>
    <row r="264" spans="1:10" ht="12.75">
      <c r="A264" s="1"/>
      <c r="B264" s="1"/>
      <c r="C264" s="1"/>
      <c r="D264" s="1"/>
      <c r="E264" s="1"/>
      <c r="F264" s="1"/>
      <c r="G264" s="1"/>
      <c r="H264" s="1"/>
      <c r="I264" s="1"/>
      <c r="J264" s="1"/>
    </row>
    <row r="265" spans="1:10" ht="12.75">
      <c r="A265" s="1"/>
      <c r="B265" s="1"/>
      <c r="C265" s="1"/>
      <c r="D265" s="1"/>
      <c r="E265" s="1"/>
      <c r="F265" s="1"/>
      <c r="G265" s="1"/>
      <c r="H265" s="1"/>
      <c r="I265" s="1"/>
      <c r="J265" s="1"/>
    </row>
    <row r="266" spans="1:10" ht="12.75">
      <c r="A266" s="1"/>
      <c r="B266" s="1"/>
      <c r="C266" s="1"/>
      <c r="D266" s="1"/>
      <c r="E266" s="1"/>
      <c r="F266" s="1"/>
      <c r="G266" s="1"/>
      <c r="H266" s="1"/>
      <c r="I266" s="1"/>
      <c r="J266" s="1"/>
    </row>
    <row r="267" spans="1:10" ht="12.75">
      <c r="A267" s="1"/>
      <c r="B267" s="1"/>
      <c r="C267" s="1"/>
      <c r="D267" s="1"/>
      <c r="E267" s="1"/>
      <c r="F267" s="1"/>
      <c r="G267" s="1"/>
      <c r="H267" s="1"/>
      <c r="I267" s="1"/>
      <c r="J267" s="1"/>
    </row>
    <row r="268" spans="1:10" ht="12.75">
      <c r="A268" s="1"/>
      <c r="B268" s="1"/>
      <c r="C268" s="1"/>
      <c r="D268" s="1"/>
      <c r="E268" s="1"/>
      <c r="F268" s="1"/>
      <c r="G268" s="1"/>
      <c r="H268" s="1"/>
      <c r="I268" s="1"/>
      <c r="J268" s="1"/>
    </row>
    <row r="269" spans="1:10" ht="12.75">
      <c r="A269" s="1"/>
      <c r="B269" s="1"/>
      <c r="C269" s="1"/>
      <c r="D269" s="1"/>
      <c r="E269" s="1"/>
      <c r="F269" s="1"/>
      <c r="G269" s="1"/>
      <c r="H269" s="1"/>
      <c r="I269" s="1"/>
      <c r="J269" s="1"/>
    </row>
    <row r="270" spans="1:10" ht="12.75">
      <c r="A270" s="1"/>
      <c r="B270" s="1"/>
      <c r="C270" s="1"/>
      <c r="D270" s="1"/>
      <c r="E270" s="1"/>
      <c r="F270" s="1"/>
      <c r="G270" s="1"/>
      <c r="H270" s="1"/>
      <c r="I270" s="1"/>
      <c r="J270" s="1"/>
    </row>
    <row r="271" spans="1:10" ht="12.75">
      <c r="A271" s="1"/>
      <c r="B271" s="1"/>
      <c r="C271" s="1"/>
      <c r="D271" s="1"/>
      <c r="E271" s="1"/>
      <c r="F271" s="1"/>
      <c r="G271" s="1"/>
      <c r="H271" s="1"/>
      <c r="I271" s="1"/>
      <c r="J271" s="1"/>
    </row>
    <row r="272" spans="1:10" ht="12.75">
      <c r="A272" s="1"/>
      <c r="B272" s="1"/>
      <c r="C272" s="1"/>
      <c r="D272" s="1"/>
      <c r="E272" s="1"/>
      <c r="F272" s="1"/>
      <c r="G272" s="1"/>
      <c r="H272" s="1"/>
      <c r="I272" s="1"/>
      <c r="J272" s="1"/>
    </row>
    <row r="273" spans="1:10" ht="12.75">
      <c r="A273" s="1"/>
      <c r="B273" s="1"/>
      <c r="C273" s="1"/>
      <c r="D273" s="1"/>
      <c r="E273" s="1"/>
      <c r="F273" s="1"/>
      <c r="G273" s="1"/>
      <c r="H273" s="1"/>
      <c r="I273" s="1"/>
      <c r="J273" s="1"/>
    </row>
    <row r="274" spans="1:10" ht="12.75">
      <c r="A274" s="1"/>
      <c r="B274" s="1"/>
      <c r="C274" s="1"/>
      <c r="D274" s="1"/>
      <c r="E274" s="1"/>
      <c r="F274" s="1"/>
      <c r="G274" s="1"/>
      <c r="H274" s="1"/>
      <c r="I274" s="1"/>
      <c r="J274" s="1"/>
    </row>
    <row r="275" spans="1:10" ht="12.75">
      <c r="A275" s="1"/>
      <c r="B275" s="1"/>
      <c r="C275" s="1"/>
      <c r="D275" s="1"/>
      <c r="E275" s="1"/>
      <c r="F275" s="1"/>
      <c r="G275" s="1"/>
      <c r="H275" s="1"/>
      <c r="I275" s="1"/>
      <c r="J275" s="1"/>
    </row>
    <row r="276" spans="1:10" ht="12.75">
      <c r="A276" s="1"/>
      <c r="B276" s="1"/>
      <c r="C276" s="1"/>
      <c r="D276" s="1"/>
      <c r="E276" s="1"/>
      <c r="F276" s="1"/>
      <c r="G276" s="1"/>
      <c r="H276" s="1"/>
      <c r="I276" s="1"/>
      <c r="J276" s="1"/>
    </row>
    <row r="277" spans="1:10" ht="12.75">
      <c r="A277" s="1"/>
      <c r="B277" s="1"/>
      <c r="C277" s="1"/>
      <c r="D277" s="1"/>
      <c r="E277" s="1"/>
      <c r="F277" s="1"/>
      <c r="G277" s="1"/>
      <c r="H277" s="1"/>
      <c r="I277" s="1"/>
      <c r="J277" s="1"/>
    </row>
    <row r="278" spans="1:10" ht="12.75">
      <c r="A278" s="1"/>
      <c r="B278" s="1"/>
      <c r="C278" s="1"/>
      <c r="D278" s="1"/>
      <c r="E278" s="1"/>
      <c r="F278" s="1"/>
      <c r="G278" s="1"/>
      <c r="H278" s="1"/>
      <c r="I278" s="1"/>
      <c r="J278" s="1"/>
    </row>
    <row r="279" spans="1:10" ht="12.75">
      <c r="A279" s="1"/>
      <c r="B279" s="1"/>
      <c r="C279" s="1"/>
      <c r="D279" s="1"/>
      <c r="E279" s="1"/>
      <c r="F279" s="1"/>
      <c r="G279" s="1"/>
      <c r="H279" s="1"/>
      <c r="I279" s="1"/>
      <c r="J279" s="1"/>
    </row>
    <row r="280" spans="1:10" ht="12.75">
      <c r="A280" s="1"/>
      <c r="B280" s="1"/>
      <c r="C280" s="1"/>
      <c r="D280" s="1"/>
      <c r="E280" s="1"/>
      <c r="F280" s="1"/>
      <c r="G280" s="1"/>
      <c r="H280" s="1"/>
      <c r="I280" s="1"/>
      <c r="J280" s="1"/>
    </row>
    <row r="281" spans="1:10" ht="12.75">
      <c r="A281" s="1"/>
      <c r="B281" s="1"/>
      <c r="C281" s="1"/>
      <c r="D281" s="1"/>
      <c r="E281" s="1"/>
      <c r="F281" s="1"/>
      <c r="G281" s="1"/>
      <c r="H281" s="1"/>
      <c r="I281" s="1"/>
      <c r="J281" s="1"/>
    </row>
    <row r="282" spans="1:10" ht="12.75">
      <c r="A282" s="1"/>
      <c r="B282" s="1"/>
      <c r="C282" s="1"/>
      <c r="D282" s="1"/>
      <c r="E282" s="1"/>
      <c r="F282" s="1"/>
      <c r="G282" s="1"/>
      <c r="H282" s="1"/>
      <c r="I282" s="1"/>
      <c r="J282" s="1"/>
    </row>
    <row r="283" spans="1:10" ht="12.75">
      <c r="A283" s="1"/>
      <c r="B283" s="1"/>
      <c r="C283" s="1"/>
      <c r="D283" s="1"/>
      <c r="E283" s="1"/>
      <c r="F283" s="1"/>
      <c r="G283" s="1"/>
      <c r="H283" s="1"/>
      <c r="I283" s="1"/>
      <c r="J283" s="1"/>
    </row>
    <row r="284" spans="1:10" ht="12.75">
      <c r="A284" s="1"/>
      <c r="B284" s="1"/>
      <c r="C284" s="1"/>
      <c r="D284" s="1"/>
      <c r="E284" s="1"/>
      <c r="F284" s="1"/>
      <c r="G284" s="1"/>
      <c r="H284" s="1"/>
      <c r="I284" s="1"/>
      <c r="J284" s="1"/>
    </row>
    <row r="285" spans="1:10" ht="12.75">
      <c r="A285" s="1"/>
      <c r="B285" s="1"/>
      <c r="C285" s="1"/>
      <c r="D285" s="1"/>
      <c r="E285" s="1"/>
      <c r="F285" s="1"/>
      <c r="G285" s="1"/>
      <c r="H285" s="1"/>
      <c r="I285" s="1"/>
      <c r="J285" s="1"/>
    </row>
    <row r="286" spans="1:10" ht="12.75">
      <c r="A286" s="1"/>
      <c r="B286" s="1"/>
      <c r="C286" s="1"/>
      <c r="D286" s="1"/>
      <c r="E286" s="1"/>
      <c r="F286" s="1"/>
      <c r="G286" s="1"/>
      <c r="H286" s="1"/>
      <c r="I286" s="1"/>
      <c r="J286" s="1"/>
    </row>
    <row r="287" spans="1:10" ht="12.75">
      <c r="A287" s="1"/>
      <c r="B287" s="1"/>
      <c r="C287" s="1"/>
      <c r="D287" s="1"/>
      <c r="E287" s="1"/>
      <c r="F287" s="1"/>
      <c r="G287" s="1"/>
      <c r="H287" s="1"/>
      <c r="I287" s="1"/>
      <c r="J287" s="1"/>
    </row>
    <row r="288" spans="1:10" ht="12.75">
      <c r="A288" s="1"/>
      <c r="B288" s="1"/>
      <c r="C288" s="1"/>
      <c r="D288" s="1"/>
      <c r="E288" s="1"/>
      <c r="F288" s="1"/>
      <c r="G288" s="1"/>
      <c r="H288" s="1"/>
      <c r="I288" s="1"/>
      <c r="J288" s="1"/>
    </row>
    <row r="289" spans="1:10" ht="12.75">
      <c r="A289" s="1"/>
      <c r="B289" s="1"/>
      <c r="C289" s="1"/>
      <c r="D289" s="1"/>
      <c r="E289" s="1"/>
      <c r="F289" s="1"/>
      <c r="G289" s="1"/>
      <c r="H289" s="1"/>
      <c r="I289" s="1"/>
      <c r="J289" s="1"/>
    </row>
    <row r="290" spans="1:10" ht="12.75">
      <c r="A290" s="1"/>
      <c r="B290" s="1"/>
      <c r="C290" s="1"/>
      <c r="D290" s="1"/>
      <c r="E290" s="1"/>
      <c r="F290" s="1"/>
      <c r="G290" s="1"/>
      <c r="H290" s="1"/>
      <c r="I290" s="1"/>
      <c r="J290" s="1"/>
    </row>
    <row r="291" spans="1:10" ht="12.75">
      <c r="A291" s="1"/>
      <c r="B291" s="1"/>
      <c r="C291" s="1"/>
      <c r="D291" s="1"/>
      <c r="E291" s="1"/>
      <c r="F291" s="1"/>
      <c r="G291" s="1"/>
      <c r="H291" s="1"/>
      <c r="I291" s="1"/>
      <c r="J291" s="1"/>
    </row>
    <row r="292" spans="1:10" ht="12.75">
      <c r="A292" s="1"/>
      <c r="B292" s="1"/>
      <c r="C292" s="1"/>
      <c r="D292" s="1"/>
      <c r="E292" s="1"/>
      <c r="F292" s="1"/>
      <c r="G292" s="1"/>
      <c r="H292" s="1"/>
      <c r="I292" s="1"/>
      <c r="J292" s="1"/>
    </row>
    <row r="293" spans="1:10" ht="12.75">
      <c r="A293" s="1"/>
      <c r="B293" s="1"/>
      <c r="C293" s="1"/>
      <c r="D293" s="1"/>
      <c r="E293" s="1"/>
      <c r="F293" s="1"/>
      <c r="G293" s="1"/>
      <c r="H293" s="1"/>
      <c r="I293" s="1"/>
      <c r="J293" s="1"/>
    </row>
    <row r="294" spans="1:10" ht="12.75">
      <c r="A294" s="1"/>
      <c r="B294" s="1"/>
      <c r="C294" s="1"/>
      <c r="D294" s="1"/>
      <c r="E294" s="1"/>
      <c r="F294" s="1"/>
      <c r="G294" s="1"/>
      <c r="H294" s="1"/>
      <c r="I294" s="1"/>
      <c r="J294" s="1"/>
    </row>
    <row r="295" spans="1:10" ht="12.75">
      <c r="A295" s="1"/>
      <c r="B295" s="1"/>
      <c r="C295" s="1"/>
      <c r="D295" s="1"/>
      <c r="E295" s="1"/>
      <c r="F295" s="1"/>
      <c r="G295" s="1"/>
      <c r="H295" s="1"/>
      <c r="I295" s="1"/>
      <c r="J295" s="1"/>
    </row>
    <row r="296" spans="1:10" ht="12.75">
      <c r="A296" s="1"/>
      <c r="B296" s="1"/>
      <c r="C296" s="1"/>
      <c r="D296" s="1"/>
      <c r="E296" s="1"/>
      <c r="F296" s="1"/>
      <c r="G296" s="1"/>
      <c r="H296" s="1"/>
      <c r="I296" s="1"/>
      <c r="J296" s="1"/>
    </row>
    <row r="297" spans="1:10" ht="12.75">
      <c r="A297" s="1"/>
      <c r="B297" s="1"/>
      <c r="C297" s="1"/>
      <c r="D297" s="1"/>
      <c r="E297" s="1"/>
      <c r="F297" s="1"/>
      <c r="G297" s="1"/>
      <c r="H297" s="1"/>
      <c r="I297" s="1"/>
      <c r="J297" s="1"/>
    </row>
    <row r="298" spans="1:10" ht="12.75">
      <c r="A298" s="1"/>
      <c r="B298" s="1"/>
      <c r="C298" s="1"/>
      <c r="D298" s="1"/>
      <c r="E298" s="1"/>
      <c r="F298" s="1"/>
      <c r="G298" s="1"/>
      <c r="H298" s="1"/>
      <c r="I298" s="1"/>
      <c r="J298" s="1"/>
    </row>
    <row r="299" spans="1:10" ht="12.75">
      <c r="A299" s="1"/>
      <c r="B299" s="1"/>
      <c r="C299" s="1"/>
      <c r="D299" s="1"/>
      <c r="E299" s="1"/>
      <c r="F299" s="1"/>
      <c r="G299" s="1"/>
      <c r="H299" s="1"/>
      <c r="I299" s="1"/>
      <c r="J299" s="1"/>
    </row>
    <row r="300" spans="1:10" ht="12.75">
      <c r="A300" s="1"/>
      <c r="B300" s="1"/>
      <c r="C300" s="1"/>
      <c r="D300" s="1"/>
      <c r="E300" s="1"/>
      <c r="F300" s="1"/>
      <c r="G300" s="1"/>
      <c r="H300" s="1"/>
      <c r="I300" s="1"/>
      <c r="J300" s="1"/>
    </row>
    <row r="301" spans="1:10" ht="12.75">
      <c r="A301" s="1"/>
      <c r="B301" s="1"/>
      <c r="C301" s="1"/>
      <c r="D301" s="1"/>
      <c r="E301" s="1"/>
      <c r="F301" s="1"/>
      <c r="G301" s="1"/>
      <c r="H301" s="1"/>
      <c r="I301" s="1"/>
      <c r="J301" s="1"/>
    </row>
    <row r="302" spans="1:10" ht="12.75">
      <c r="A302" s="1"/>
      <c r="B302" s="1"/>
      <c r="C302" s="1"/>
      <c r="D302" s="1"/>
      <c r="E302" s="1"/>
      <c r="F302" s="1"/>
      <c r="G302" s="1"/>
      <c r="H302" s="1"/>
      <c r="I302" s="1"/>
      <c r="J302" s="1"/>
    </row>
    <row r="303" spans="1:10" ht="12.75">
      <c r="A303" s="1"/>
      <c r="B303" s="1"/>
      <c r="C303" s="1"/>
      <c r="D303" s="1"/>
      <c r="E303" s="1"/>
      <c r="F303" s="1"/>
      <c r="G303" s="1"/>
      <c r="H303" s="1"/>
      <c r="I303" s="1"/>
      <c r="J303" s="1"/>
    </row>
    <row r="304" spans="1:10" ht="12.75">
      <c r="A304" s="1"/>
      <c r="B304" s="1"/>
      <c r="C304" s="1"/>
      <c r="D304" s="1"/>
      <c r="E304" s="1"/>
      <c r="F304" s="1"/>
      <c r="G304" s="1"/>
      <c r="H304" s="1"/>
      <c r="I304" s="1"/>
      <c r="J304" s="1"/>
    </row>
    <row r="305" spans="1:10" ht="12.75">
      <c r="A305" s="1"/>
      <c r="B305" s="1"/>
      <c r="C305" s="1"/>
      <c r="D305" s="1"/>
      <c r="E305" s="1"/>
      <c r="F305" s="1"/>
      <c r="G305" s="1"/>
      <c r="H305" s="1"/>
      <c r="I305" s="1"/>
      <c r="J305" s="1"/>
    </row>
    <row r="306" spans="1:10" ht="12.75">
      <c r="A306" s="1"/>
      <c r="B306" s="1"/>
      <c r="C306" s="1"/>
      <c r="D306" s="1"/>
      <c r="E306" s="1"/>
      <c r="F306" s="1"/>
      <c r="G306" s="1"/>
      <c r="H306" s="1"/>
      <c r="I306" s="1"/>
      <c r="J306" s="1"/>
    </row>
    <row r="307" spans="1:10" ht="12.75">
      <c r="A307" s="1"/>
      <c r="B307" s="1"/>
      <c r="C307" s="1"/>
      <c r="D307" s="1"/>
      <c r="E307" s="1"/>
      <c r="F307" s="1"/>
      <c r="G307" s="1"/>
      <c r="H307" s="1"/>
      <c r="I307" s="1"/>
      <c r="J307" s="1"/>
    </row>
    <row r="308" spans="1:10" ht="12.75">
      <c r="A308" s="1"/>
      <c r="B308" s="1"/>
      <c r="C308" s="1"/>
      <c r="D308" s="1"/>
      <c r="E308" s="1"/>
      <c r="F308" s="1"/>
      <c r="G308" s="1"/>
      <c r="H308" s="1"/>
      <c r="I308" s="1"/>
      <c r="J308" s="1"/>
    </row>
    <row r="309" spans="1:10" ht="12.75">
      <c r="A309" s="1"/>
      <c r="B309" s="1"/>
      <c r="C309" s="1"/>
      <c r="D309" s="1"/>
      <c r="E309" s="1"/>
      <c r="F309" s="1"/>
      <c r="G309" s="1"/>
      <c r="H309" s="1"/>
      <c r="I309" s="1"/>
      <c r="J309" s="1"/>
    </row>
    <row r="310" spans="1:10" ht="12.75">
      <c r="A310" s="1"/>
      <c r="B310" s="1"/>
      <c r="C310" s="1"/>
      <c r="D310" s="1"/>
      <c r="E310" s="1"/>
      <c r="F310" s="1"/>
      <c r="G310" s="1"/>
      <c r="H310" s="1"/>
      <c r="I310" s="1"/>
      <c r="J310" s="1"/>
    </row>
    <row r="311" spans="1:10" ht="12.75">
      <c r="A311" s="1"/>
      <c r="B311" s="1"/>
      <c r="C311" s="1"/>
      <c r="D311" s="1"/>
      <c r="E311" s="1"/>
      <c r="F311" s="1"/>
      <c r="G311" s="1"/>
      <c r="H311" s="1"/>
      <c r="I311" s="1"/>
      <c r="J311" s="1"/>
    </row>
    <row r="312" spans="1:10" ht="12.75">
      <c r="A312" s="1"/>
      <c r="B312" s="1"/>
      <c r="C312" s="1"/>
      <c r="D312" s="1"/>
      <c r="E312" s="1"/>
      <c r="F312" s="1"/>
      <c r="G312" s="1"/>
      <c r="H312" s="1"/>
      <c r="I312" s="1"/>
      <c r="J312" s="1"/>
    </row>
    <row r="313" spans="1:10" ht="12.75">
      <c r="A313" s="1"/>
      <c r="B313" s="1"/>
      <c r="C313" s="1"/>
      <c r="D313" s="1"/>
      <c r="E313" s="1"/>
      <c r="F313" s="1"/>
      <c r="G313" s="1"/>
      <c r="H313" s="1"/>
      <c r="I313" s="1"/>
      <c r="J313" s="1"/>
    </row>
    <row r="314" spans="1:10" ht="12.75">
      <c r="A314" s="1"/>
      <c r="B314" s="1"/>
      <c r="C314" s="1"/>
      <c r="D314" s="1"/>
      <c r="E314" s="1"/>
      <c r="F314" s="1"/>
      <c r="G314" s="1"/>
      <c r="H314" s="1"/>
      <c r="I314" s="1"/>
      <c r="J314" s="1"/>
    </row>
    <row r="315" spans="1:10" ht="12.75">
      <c r="A315" s="1"/>
      <c r="B315" s="1"/>
      <c r="C315" s="1"/>
      <c r="D315" s="1"/>
      <c r="E315" s="1"/>
      <c r="F315" s="1"/>
      <c r="G315" s="1"/>
      <c r="H315" s="1"/>
      <c r="I315" s="1"/>
      <c r="J315" s="1"/>
    </row>
    <row r="316" spans="1:10" ht="12.75">
      <c r="A316" s="1"/>
      <c r="B316" s="1"/>
      <c r="C316" s="1"/>
      <c r="D316" s="1"/>
      <c r="E316" s="1"/>
      <c r="F316" s="1"/>
      <c r="G316" s="1"/>
      <c r="H316" s="1"/>
      <c r="I316" s="1"/>
      <c r="J316" s="1"/>
    </row>
    <row r="317" spans="1:10" ht="12.75">
      <c r="A317" s="1"/>
      <c r="B317" s="1"/>
      <c r="C317" s="1"/>
      <c r="D317" s="1"/>
      <c r="E317" s="1"/>
      <c r="F317" s="1"/>
      <c r="G317" s="1"/>
      <c r="H317" s="1"/>
      <c r="I317" s="1"/>
      <c r="J317" s="1"/>
    </row>
    <row r="318" spans="1:10" ht="12.75">
      <c r="A318" s="1"/>
      <c r="B318" s="1"/>
      <c r="C318" s="1"/>
      <c r="D318" s="1"/>
      <c r="E318" s="1"/>
      <c r="F318" s="1"/>
      <c r="G318" s="1"/>
      <c r="H318" s="1"/>
      <c r="I318" s="1"/>
      <c r="J318" s="1"/>
    </row>
    <row r="319" spans="1:10" ht="12.75">
      <c r="A319" s="1"/>
      <c r="B319" s="1"/>
      <c r="C319" s="1"/>
      <c r="D319" s="1"/>
      <c r="E319" s="1"/>
      <c r="F319" s="1"/>
      <c r="G319" s="1"/>
      <c r="H319" s="1"/>
      <c r="I319" s="1"/>
      <c r="J319" s="1"/>
    </row>
    <row r="320" spans="1:10" ht="12.75">
      <c r="A320" s="1"/>
      <c r="B320" s="1"/>
      <c r="C320" s="1"/>
      <c r="D320" s="1"/>
      <c r="E320" s="1"/>
      <c r="F320" s="1"/>
      <c r="G320" s="1"/>
      <c r="H320" s="1"/>
      <c r="I320" s="1"/>
      <c r="J320" s="1"/>
    </row>
    <row r="321" spans="1:10" ht="12.75">
      <c r="A321" s="1"/>
      <c r="B321" s="1"/>
      <c r="C321" s="1"/>
      <c r="D321" s="1"/>
      <c r="E321" s="1"/>
      <c r="F321" s="1"/>
      <c r="G321" s="1"/>
      <c r="H321" s="1"/>
      <c r="I321" s="1"/>
      <c r="J321" s="1"/>
    </row>
    <row r="322" spans="1:10" ht="12.75">
      <c r="A322" s="1"/>
      <c r="B322" s="1"/>
      <c r="C322" s="1"/>
      <c r="D322" s="1"/>
      <c r="E322" s="1"/>
      <c r="F322" s="1"/>
      <c r="G322" s="1"/>
      <c r="H322" s="1"/>
      <c r="I322" s="1"/>
      <c r="J322" s="1"/>
    </row>
    <row r="323" spans="1:10" ht="12.75">
      <c r="A323" s="1"/>
      <c r="B323" s="1"/>
      <c r="C323" s="1"/>
      <c r="D323" s="1"/>
      <c r="E323" s="1"/>
      <c r="F323" s="1"/>
      <c r="G323" s="1"/>
      <c r="H323" s="1"/>
      <c r="I323" s="1"/>
      <c r="J323" s="1"/>
    </row>
    <row r="324" spans="1:10" ht="12.75">
      <c r="A324" s="1"/>
      <c r="B324" s="1"/>
      <c r="C324" s="1"/>
      <c r="D324" s="1"/>
      <c r="E324" s="1"/>
      <c r="F324" s="1"/>
      <c r="G324" s="1"/>
      <c r="H324" s="1"/>
      <c r="I324" s="1"/>
      <c r="J324" s="1"/>
    </row>
    <row r="325" spans="1:10" ht="12.75">
      <c r="A325" s="1"/>
      <c r="B325" s="1"/>
      <c r="C325" s="1"/>
      <c r="D325" s="1"/>
      <c r="E325" s="1"/>
      <c r="F325" s="1"/>
      <c r="G325" s="1"/>
      <c r="H325" s="1"/>
      <c r="I325" s="1"/>
      <c r="J325" s="1"/>
    </row>
    <row r="326" spans="1:10" ht="12.75">
      <c r="A326" s="1"/>
      <c r="B326" s="1"/>
      <c r="C326" s="1"/>
      <c r="D326" s="1"/>
      <c r="E326" s="1"/>
      <c r="F326" s="1"/>
      <c r="G326" s="1"/>
      <c r="H326" s="1"/>
      <c r="I326" s="1"/>
      <c r="J326" s="1"/>
    </row>
    <row r="327" spans="1:10" ht="12.75">
      <c r="A327" s="1"/>
      <c r="B327" s="1"/>
      <c r="C327" s="1"/>
      <c r="D327" s="1"/>
      <c r="E327" s="1"/>
      <c r="F327" s="1"/>
      <c r="G327" s="1"/>
      <c r="H327" s="1"/>
      <c r="I327" s="1"/>
      <c r="J327" s="1"/>
    </row>
    <row r="328" spans="1:10" ht="12.75">
      <c r="A328" s="1"/>
      <c r="B328" s="1"/>
      <c r="C328" s="1"/>
      <c r="D328" s="1"/>
      <c r="E328" s="1"/>
      <c r="F328" s="1"/>
      <c r="G328" s="1"/>
      <c r="H328" s="1"/>
      <c r="I328" s="1"/>
      <c r="J328" s="1"/>
    </row>
    <row r="329" spans="1:10" ht="12.75">
      <c r="A329" s="1"/>
      <c r="B329" s="1"/>
      <c r="C329" s="1"/>
      <c r="D329" s="1"/>
      <c r="E329" s="1"/>
      <c r="F329" s="1"/>
      <c r="G329" s="1"/>
      <c r="H329" s="1"/>
      <c r="I329" s="1"/>
      <c r="J329" s="1"/>
    </row>
    <row r="330" spans="1:10" ht="12.75">
      <c r="A330" s="1"/>
      <c r="B330" s="1"/>
      <c r="C330" s="1"/>
      <c r="D330" s="1"/>
      <c r="E330" s="1"/>
      <c r="F330" s="1"/>
      <c r="G330" s="1"/>
      <c r="H330" s="1"/>
      <c r="I330" s="1"/>
      <c r="J330" s="1"/>
    </row>
    <row r="331" spans="1:10" ht="12.75">
      <c r="A331" s="1"/>
      <c r="B331" s="1"/>
      <c r="C331" s="1"/>
      <c r="D331" s="1"/>
      <c r="E331" s="1"/>
      <c r="F331" s="1"/>
      <c r="G331" s="1"/>
      <c r="H331" s="1"/>
      <c r="I331" s="1"/>
      <c r="J331" s="1"/>
    </row>
    <row r="332" spans="1:10" ht="12.75">
      <c r="A332" s="1"/>
      <c r="B332" s="1"/>
      <c r="C332" s="1"/>
      <c r="D332" s="1"/>
      <c r="E332" s="1"/>
      <c r="F332" s="1"/>
      <c r="G332" s="1"/>
      <c r="H332" s="1"/>
      <c r="I332" s="1"/>
      <c r="J332" s="1"/>
    </row>
    <row r="333" spans="1:10" ht="12.75">
      <c r="A333" s="1"/>
      <c r="B333" s="1"/>
      <c r="C333" s="1"/>
      <c r="D333" s="1"/>
      <c r="E333" s="1"/>
      <c r="F333" s="1"/>
      <c r="G333" s="1"/>
      <c r="H333" s="1"/>
      <c r="I333" s="1"/>
      <c r="J333" s="1"/>
    </row>
    <row r="334" spans="1:10" ht="12.75">
      <c r="A334" s="1"/>
      <c r="B334" s="1"/>
      <c r="C334" s="1"/>
      <c r="D334" s="1"/>
      <c r="E334" s="1"/>
      <c r="F334" s="1"/>
      <c r="G334" s="1"/>
      <c r="H334" s="1"/>
      <c r="I334" s="1"/>
      <c r="J334" s="1"/>
    </row>
    <row r="335" spans="1:10" ht="12.75">
      <c r="A335" s="1"/>
      <c r="B335" s="1"/>
      <c r="C335" s="1"/>
      <c r="D335" s="1"/>
      <c r="E335" s="1"/>
      <c r="F335" s="1"/>
      <c r="G335" s="1"/>
      <c r="H335" s="1"/>
      <c r="I335" s="1"/>
      <c r="J335" s="1"/>
    </row>
    <row r="336" spans="1:10" ht="12.75">
      <c r="A336" s="1"/>
      <c r="B336" s="1"/>
      <c r="C336" s="1"/>
      <c r="D336" s="1"/>
      <c r="E336" s="1"/>
      <c r="F336" s="1"/>
      <c r="G336" s="1"/>
      <c r="H336" s="1"/>
      <c r="I336" s="1"/>
      <c r="J336" s="1"/>
    </row>
    <row r="337" spans="1:10" ht="12.75">
      <c r="A337" s="1"/>
      <c r="B337" s="1"/>
      <c r="C337" s="1"/>
      <c r="D337" s="1"/>
      <c r="E337" s="1"/>
      <c r="F337" s="1"/>
      <c r="G337" s="1"/>
      <c r="H337" s="1"/>
      <c r="I337" s="1"/>
      <c r="J337" s="1"/>
    </row>
    <row r="338" spans="1:10" ht="12.75">
      <c r="A338" s="1"/>
      <c r="B338" s="1"/>
      <c r="C338" s="1"/>
      <c r="D338" s="1"/>
      <c r="E338" s="1"/>
      <c r="F338" s="1"/>
      <c r="G338" s="1"/>
      <c r="H338" s="1"/>
      <c r="I338" s="1"/>
      <c r="J338" s="1"/>
    </row>
    <row r="339" spans="1:10" ht="12.75">
      <c r="A339" s="1"/>
      <c r="B339" s="1"/>
      <c r="C339" s="1"/>
      <c r="D339" s="1"/>
      <c r="E339" s="1"/>
      <c r="F339" s="1"/>
      <c r="G339" s="1"/>
      <c r="H339" s="1"/>
      <c r="I339" s="1"/>
      <c r="J339" s="1"/>
    </row>
    <row r="340" spans="1:10" ht="12.75">
      <c r="A340" s="1"/>
      <c r="B340" s="1"/>
      <c r="C340" s="1"/>
      <c r="D340" s="1"/>
      <c r="E340" s="1"/>
      <c r="F340" s="1"/>
      <c r="G340" s="1"/>
      <c r="H340" s="1"/>
      <c r="I340" s="1"/>
      <c r="J340" s="1"/>
    </row>
    <row r="341" spans="1:10" ht="12.75">
      <c r="A341" s="1"/>
      <c r="B341" s="1"/>
      <c r="C341" s="1"/>
      <c r="D341" s="1"/>
      <c r="E341" s="1"/>
      <c r="F341" s="1"/>
      <c r="G341" s="1"/>
      <c r="H341" s="1"/>
      <c r="I341" s="1"/>
      <c r="J341" s="1"/>
    </row>
    <row r="342" spans="1:10" ht="12.75">
      <c r="A342" s="1"/>
      <c r="B342" s="1"/>
      <c r="C342" s="1"/>
      <c r="D342" s="1"/>
      <c r="E342" s="1"/>
      <c r="F342" s="1"/>
      <c r="G342" s="1"/>
      <c r="H342" s="1"/>
      <c r="I342" s="1"/>
      <c r="J342" s="1"/>
    </row>
    <row r="343" spans="1:10" ht="12.75">
      <c r="A343" s="1"/>
      <c r="B343" s="1"/>
      <c r="C343" s="1"/>
      <c r="D343" s="1"/>
      <c r="E343" s="1"/>
      <c r="F343" s="1"/>
      <c r="G343" s="1"/>
      <c r="H343" s="1"/>
      <c r="I343" s="1"/>
      <c r="J343" s="1"/>
    </row>
    <row r="344" spans="1:10" ht="12.75">
      <c r="A344" s="1"/>
      <c r="B344" s="1"/>
      <c r="C344" s="1"/>
      <c r="D344" s="1"/>
      <c r="E344" s="1"/>
      <c r="F344" s="1"/>
      <c r="G344" s="1"/>
      <c r="H344" s="1"/>
      <c r="I344" s="1"/>
      <c r="J344" s="1"/>
    </row>
    <row r="345" spans="1:10" ht="12.75">
      <c r="A345" s="1"/>
      <c r="B345" s="1"/>
      <c r="C345" s="1"/>
      <c r="D345" s="1"/>
      <c r="E345" s="1"/>
      <c r="F345" s="1"/>
      <c r="G345" s="1"/>
      <c r="H345" s="1"/>
      <c r="I345" s="1"/>
      <c r="J345" s="1"/>
    </row>
    <row r="346" spans="1:10" ht="12.75">
      <c r="A346" s="1"/>
      <c r="B346" s="1"/>
      <c r="C346" s="1"/>
      <c r="D346" s="1"/>
      <c r="E346" s="1"/>
      <c r="F346" s="1"/>
      <c r="G346" s="1"/>
      <c r="H346" s="1"/>
      <c r="I346" s="1"/>
      <c r="J346" s="1"/>
    </row>
    <row r="347" spans="1:10" ht="12.75">
      <c r="A347" s="1"/>
      <c r="B347" s="1"/>
      <c r="C347" s="1"/>
      <c r="D347" s="1"/>
      <c r="E347" s="1"/>
      <c r="F347" s="1"/>
      <c r="G347" s="1"/>
      <c r="H347" s="1"/>
      <c r="I347" s="1"/>
      <c r="J347" s="1"/>
    </row>
    <row r="348" spans="1:10" ht="12.75">
      <c r="A348" s="1"/>
      <c r="B348" s="1"/>
      <c r="C348" s="1"/>
      <c r="D348" s="1"/>
      <c r="E348" s="1"/>
      <c r="F348" s="1"/>
      <c r="G348" s="1"/>
      <c r="H348" s="1"/>
      <c r="I348" s="1"/>
      <c r="J348" s="1"/>
    </row>
    <row r="349" spans="1:10" ht="12.75">
      <c r="A349" s="1"/>
      <c r="B349" s="1"/>
      <c r="C349" s="1"/>
      <c r="D349" s="1"/>
      <c r="E349" s="1"/>
      <c r="F349" s="1"/>
      <c r="G349" s="1"/>
      <c r="H349" s="1"/>
      <c r="I349" s="1"/>
      <c r="J349" s="1"/>
    </row>
    <row r="350" spans="1:10" ht="12.75">
      <c r="A350" s="1"/>
      <c r="B350" s="1"/>
      <c r="C350" s="1"/>
      <c r="D350" s="1"/>
      <c r="E350" s="1"/>
      <c r="F350" s="1"/>
      <c r="G350" s="1"/>
      <c r="H350" s="1"/>
      <c r="I350" s="1"/>
      <c r="J350" s="1"/>
    </row>
    <row r="351" spans="1:10" ht="12.75">
      <c r="A351" s="1"/>
      <c r="B351" s="1"/>
      <c r="C351" s="1"/>
      <c r="D351" s="1"/>
      <c r="E351" s="1"/>
      <c r="F351" s="1"/>
      <c r="G351" s="1"/>
      <c r="H351" s="1"/>
      <c r="I351" s="1"/>
      <c r="J351" s="1"/>
    </row>
    <row r="352" spans="1:10" ht="12.75">
      <c r="A352" s="1"/>
      <c r="B352" s="1"/>
      <c r="C352" s="1"/>
      <c r="D352" s="1"/>
      <c r="E352" s="1"/>
      <c r="F352" s="1"/>
      <c r="G352" s="1"/>
      <c r="H352" s="1"/>
      <c r="I352" s="1"/>
      <c r="J352" s="1"/>
    </row>
    <row r="353" spans="1:10" ht="12.75">
      <c r="A353" s="1"/>
      <c r="B353" s="1"/>
      <c r="C353" s="1"/>
      <c r="D353" s="1"/>
      <c r="E353" s="1"/>
      <c r="F353" s="1"/>
      <c r="G353" s="1"/>
      <c r="H353" s="1"/>
      <c r="I353" s="1"/>
      <c r="J353" s="1"/>
    </row>
    <row r="354" spans="1:10" ht="12.75">
      <c r="A354" s="1"/>
      <c r="B354" s="1"/>
      <c r="C354" s="1"/>
      <c r="D354" s="1"/>
      <c r="E354" s="1"/>
      <c r="F354" s="1"/>
      <c r="G354" s="1"/>
      <c r="H354" s="1"/>
      <c r="I354" s="1"/>
      <c r="J354" s="1"/>
    </row>
    <row r="355" spans="1:10" ht="12.75">
      <c r="A355" s="1"/>
      <c r="B355" s="1"/>
      <c r="C355" s="1"/>
      <c r="D355" s="1"/>
      <c r="E355" s="1"/>
      <c r="F355" s="1"/>
      <c r="G355" s="1"/>
      <c r="H355" s="1"/>
      <c r="I355" s="1"/>
      <c r="J355" s="1"/>
    </row>
    <row r="356" spans="1:10" ht="12.75">
      <c r="A356" s="1"/>
      <c r="B356" s="1"/>
      <c r="C356" s="1"/>
      <c r="D356" s="1"/>
      <c r="E356" s="1"/>
      <c r="F356" s="1"/>
      <c r="G356" s="1"/>
      <c r="H356" s="1"/>
      <c r="I356" s="1"/>
      <c r="J356" s="1"/>
    </row>
    <row r="357" spans="1:10" ht="12.75">
      <c r="A357" s="1"/>
      <c r="B357" s="1"/>
      <c r="C357" s="1"/>
      <c r="D357" s="1"/>
      <c r="E357" s="1"/>
      <c r="F357" s="1"/>
      <c r="G357" s="1"/>
      <c r="H357" s="1"/>
      <c r="I357" s="1"/>
      <c r="J357" s="1"/>
    </row>
    <row r="358" spans="1:10" ht="12.75">
      <c r="A358" s="1"/>
      <c r="B358" s="1"/>
      <c r="C358" s="1"/>
      <c r="D358" s="1"/>
      <c r="E358" s="1"/>
      <c r="F358" s="1"/>
      <c r="G358" s="1"/>
      <c r="H358" s="1"/>
      <c r="I358" s="1"/>
      <c r="J358" s="1"/>
    </row>
    <row r="359" spans="1:10" ht="12.75">
      <c r="A359" s="1"/>
      <c r="B359" s="1"/>
      <c r="C359" s="1"/>
      <c r="D359" s="1"/>
      <c r="E359" s="1"/>
      <c r="F359" s="1"/>
      <c r="G359" s="1"/>
      <c r="H359" s="1"/>
      <c r="I359" s="1"/>
      <c r="J359" s="1"/>
    </row>
    <row r="360" spans="1:10" ht="12.75">
      <c r="A360" s="1"/>
      <c r="B360" s="1"/>
      <c r="C360" s="1"/>
      <c r="D360" s="1"/>
      <c r="E360" s="1"/>
      <c r="F360" s="1"/>
      <c r="G360" s="1"/>
      <c r="H360" s="1"/>
      <c r="I360" s="1"/>
      <c r="J360" s="1"/>
    </row>
    <row r="361" spans="1:10" ht="12.75">
      <c r="A361" s="1"/>
      <c r="B361" s="1"/>
      <c r="C361" s="1"/>
      <c r="D361" s="1"/>
      <c r="E361" s="1"/>
      <c r="F361" s="1"/>
      <c r="G361" s="1"/>
      <c r="H361" s="1"/>
      <c r="I361" s="1"/>
      <c r="J361" s="1"/>
    </row>
    <row r="362" spans="1:10" ht="12.75">
      <c r="A362" s="1"/>
      <c r="B362" s="1"/>
      <c r="C362" s="1"/>
      <c r="D362" s="1"/>
      <c r="E362" s="1"/>
      <c r="F362" s="1"/>
      <c r="G362" s="1"/>
      <c r="H362" s="1"/>
      <c r="I362" s="1"/>
      <c r="J362" s="1"/>
    </row>
    <row r="363" spans="1:10" ht="12.75">
      <c r="A363" s="1"/>
      <c r="B363" s="1"/>
      <c r="C363" s="1"/>
      <c r="D363" s="1"/>
      <c r="E363" s="1"/>
      <c r="F363" s="1"/>
      <c r="G363" s="1"/>
      <c r="H363" s="1"/>
      <c r="I363" s="1"/>
      <c r="J363" s="1"/>
    </row>
    <row r="364" spans="1:10" ht="12.75">
      <c r="A364" s="1"/>
      <c r="B364" s="1"/>
      <c r="C364" s="1"/>
      <c r="D364" s="1"/>
      <c r="E364" s="1"/>
      <c r="F364" s="1"/>
      <c r="G364" s="1"/>
      <c r="H364" s="1"/>
      <c r="I364" s="1"/>
      <c r="J364" s="1"/>
    </row>
    <row r="365" spans="1:10" ht="12.75">
      <c r="A365" s="1"/>
      <c r="B365" s="1"/>
      <c r="C365" s="1"/>
      <c r="D365" s="1"/>
      <c r="E365" s="1"/>
      <c r="F365" s="1"/>
      <c r="G365" s="1"/>
      <c r="H365" s="1"/>
      <c r="I365" s="1"/>
      <c r="J365" s="1"/>
    </row>
    <row r="366" spans="1:10" ht="12.75">
      <c r="A366" s="1"/>
      <c r="B366" s="1"/>
      <c r="C366" s="1"/>
      <c r="D366" s="1"/>
      <c r="E366" s="1"/>
      <c r="F366" s="1"/>
      <c r="G366" s="1"/>
      <c r="H366" s="1"/>
      <c r="I366" s="1"/>
      <c r="J366" s="1"/>
    </row>
    <row r="367" spans="1:10" ht="12.75">
      <c r="A367" s="1"/>
      <c r="B367" s="1"/>
      <c r="C367" s="1"/>
      <c r="D367" s="1"/>
      <c r="E367" s="1"/>
      <c r="F367" s="1"/>
      <c r="G367" s="1"/>
      <c r="H367" s="1"/>
      <c r="I367" s="1"/>
      <c r="J367" s="1"/>
    </row>
    <row r="368" spans="1:10" ht="12.75">
      <c r="A368" s="1"/>
      <c r="B368" s="1"/>
      <c r="C368" s="1"/>
      <c r="D368" s="1"/>
      <c r="E368" s="1"/>
      <c r="F368" s="1"/>
      <c r="G368" s="1"/>
      <c r="H368" s="1"/>
      <c r="I368" s="1"/>
      <c r="J368" s="1"/>
    </row>
    <row r="369" spans="1:10" ht="12.75">
      <c r="A369" s="1"/>
      <c r="B369" s="1"/>
      <c r="C369" s="1"/>
      <c r="D369" s="1"/>
      <c r="E369" s="1"/>
      <c r="F369" s="1"/>
      <c r="G369" s="1"/>
      <c r="H369" s="1"/>
      <c r="I369" s="1"/>
      <c r="J369" s="1"/>
    </row>
    <row r="370" spans="1:10" ht="12.75">
      <c r="A370" s="1"/>
      <c r="B370" s="1"/>
      <c r="C370" s="1"/>
      <c r="D370" s="1"/>
      <c r="E370" s="1"/>
      <c r="F370" s="1"/>
      <c r="G370" s="1"/>
      <c r="H370" s="1"/>
      <c r="I370" s="1"/>
      <c r="J370" s="1"/>
    </row>
    <row r="371" spans="1:10" ht="12.75">
      <c r="A371" s="1"/>
      <c r="B371" s="1"/>
      <c r="C371" s="1"/>
      <c r="D371" s="1"/>
      <c r="E371" s="1"/>
      <c r="F371" s="1"/>
      <c r="G371" s="1"/>
      <c r="H371" s="1"/>
      <c r="I371" s="1"/>
      <c r="J371" s="1"/>
    </row>
    <row r="372" spans="1:10" ht="12.75">
      <c r="A372" s="1"/>
      <c r="B372" s="1"/>
      <c r="C372" s="1"/>
      <c r="D372" s="1"/>
      <c r="E372" s="1"/>
      <c r="F372" s="1"/>
      <c r="G372" s="1"/>
      <c r="H372" s="1"/>
      <c r="I372" s="1"/>
      <c r="J372" s="1"/>
    </row>
    <row r="373" spans="1:10" ht="12.75">
      <c r="A373" s="1"/>
      <c r="B373" s="1"/>
      <c r="C373" s="1"/>
      <c r="D373" s="1"/>
      <c r="E373" s="1"/>
      <c r="F373" s="1"/>
      <c r="G373" s="1"/>
      <c r="H373" s="1"/>
      <c r="I373" s="1"/>
      <c r="J373" s="1"/>
    </row>
    <row r="374" spans="1:10" ht="12.75">
      <c r="A374" s="1"/>
      <c r="B374" s="1"/>
      <c r="C374" s="1"/>
      <c r="D374" s="1"/>
      <c r="E374" s="1"/>
      <c r="F374" s="1"/>
      <c r="G374" s="1"/>
      <c r="H374" s="1"/>
      <c r="I374" s="1"/>
      <c r="J374" s="1"/>
    </row>
    <row r="375" spans="1:10" ht="12.75">
      <c r="A375" s="1"/>
      <c r="B375" s="1"/>
      <c r="C375" s="1"/>
      <c r="D375" s="1"/>
      <c r="E375" s="1"/>
      <c r="F375" s="1"/>
      <c r="G375" s="1"/>
      <c r="H375" s="1"/>
      <c r="I375" s="1"/>
      <c r="J375" s="1"/>
    </row>
    <row r="376" spans="1:10" ht="12.75">
      <c r="A376" s="1"/>
      <c r="B376" s="1"/>
      <c r="C376" s="1"/>
      <c r="D376" s="1"/>
      <c r="E376" s="1"/>
      <c r="F376" s="1"/>
      <c r="G376" s="1"/>
      <c r="H376" s="1"/>
      <c r="I376" s="1"/>
      <c r="J376" s="1"/>
    </row>
    <row r="377" spans="1:10" ht="12.75">
      <c r="A377" s="1"/>
      <c r="B377" s="1"/>
      <c r="C377" s="1"/>
      <c r="D377" s="1"/>
      <c r="E377" s="1"/>
      <c r="F377" s="1"/>
      <c r="G377" s="1"/>
      <c r="H377" s="1"/>
      <c r="I377" s="1"/>
      <c r="J377" s="1"/>
    </row>
    <row r="378" spans="1:10" ht="12.75">
      <c r="A378" s="1"/>
      <c r="B378" s="1"/>
      <c r="C378" s="1"/>
      <c r="D378" s="1"/>
      <c r="E378" s="1"/>
      <c r="F378" s="1"/>
      <c r="G378" s="1"/>
      <c r="H378" s="1"/>
      <c r="I378" s="1"/>
      <c r="J378" s="1"/>
    </row>
    <row r="379" spans="1:10" ht="12.75">
      <c r="A379" s="1"/>
      <c r="B379" s="1"/>
      <c r="C379" s="1"/>
      <c r="D379" s="1"/>
      <c r="E379" s="1"/>
      <c r="F379" s="1"/>
      <c r="G379" s="1"/>
      <c r="H379" s="1"/>
      <c r="I379" s="1"/>
      <c r="J379" s="1"/>
    </row>
    <row r="380" spans="1:10" ht="12.75">
      <c r="A380" s="1"/>
      <c r="B380" s="1"/>
      <c r="C380" s="1"/>
      <c r="D380" s="1"/>
      <c r="E380" s="1"/>
      <c r="F380" s="1"/>
      <c r="G380" s="1"/>
      <c r="H380" s="1"/>
      <c r="I380" s="1"/>
      <c r="J380" s="1"/>
    </row>
    <row r="381" spans="1:10" ht="12.75">
      <c r="A381" s="1"/>
      <c r="B381" s="1"/>
      <c r="C381" s="1"/>
      <c r="D381" s="1"/>
      <c r="E381" s="1"/>
      <c r="F381" s="1"/>
      <c r="G381" s="1"/>
      <c r="H381" s="1"/>
      <c r="I381" s="1"/>
      <c r="J381" s="1"/>
    </row>
    <row r="382" spans="1:10" ht="12.75">
      <c r="A382" s="1"/>
      <c r="B382" s="1"/>
      <c r="C382" s="1"/>
      <c r="D382" s="1"/>
      <c r="E382" s="1"/>
      <c r="F382" s="1"/>
      <c r="G382" s="1"/>
      <c r="H382" s="1"/>
      <c r="I382" s="1"/>
      <c r="J382" s="1"/>
    </row>
    <row r="383" spans="1:10" ht="12.75">
      <c r="A383" s="1"/>
      <c r="B383" s="1"/>
      <c r="C383" s="1"/>
      <c r="D383" s="1"/>
      <c r="E383" s="1"/>
      <c r="F383" s="1"/>
      <c r="G383" s="1"/>
      <c r="H383" s="1"/>
      <c r="I383" s="1"/>
      <c r="J383" s="1"/>
    </row>
    <row r="384" spans="1:10" ht="12.75">
      <c r="A384" s="1"/>
      <c r="B384" s="1"/>
      <c r="C384" s="1"/>
      <c r="D384" s="1"/>
      <c r="E384" s="1"/>
      <c r="F384" s="1"/>
      <c r="G384" s="1"/>
      <c r="H384" s="1"/>
      <c r="I384" s="1"/>
      <c r="J384" s="1"/>
    </row>
    <row r="385" spans="1:10" ht="12.75">
      <c r="A385" s="1"/>
      <c r="B385" s="1"/>
      <c r="C385" s="1"/>
      <c r="D385" s="1"/>
      <c r="E385" s="1"/>
      <c r="F385" s="1"/>
      <c r="G385" s="1"/>
      <c r="H385" s="1"/>
      <c r="I385" s="1"/>
      <c r="J385" s="1"/>
    </row>
    <row r="386" spans="1:10" ht="12.75">
      <c r="A386" s="1"/>
      <c r="B386" s="1"/>
      <c r="C386" s="1"/>
      <c r="D386" s="1"/>
      <c r="E386" s="1"/>
      <c r="F386" s="1"/>
      <c r="G386" s="1"/>
      <c r="H386" s="1"/>
      <c r="I386" s="1"/>
      <c r="J386" s="1"/>
    </row>
    <row r="387" spans="1:10" ht="12.75">
      <c r="A387" s="1"/>
      <c r="B387" s="1"/>
      <c r="C387" s="1"/>
      <c r="D387" s="1"/>
      <c r="E387" s="1"/>
      <c r="F387" s="1"/>
      <c r="G387" s="1"/>
      <c r="H387" s="1"/>
      <c r="I387" s="1"/>
      <c r="J387" s="1"/>
    </row>
    <row r="388" spans="1:10" ht="12.75">
      <c r="A388" s="1"/>
      <c r="B388" s="1"/>
      <c r="C388" s="1"/>
      <c r="D388" s="1"/>
      <c r="E388" s="1"/>
      <c r="F388" s="1"/>
      <c r="G388" s="1"/>
      <c r="H388" s="1"/>
      <c r="I388" s="1"/>
      <c r="J388" s="1"/>
    </row>
    <row r="389" spans="1:10" ht="12.75">
      <c r="A389" s="1"/>
      <c r="B389" s="1"/>
      <c r="C389" s="1"/>
      <c r="D389" s="1"/>
      <c r="E389" s="1"/>
      <c r="F389" s="1"/>
      <c r="G389" s="1"/>
      <c r="H389" s="1"/>
      <c r="I389" s="1"/>
      <c r="J389" s="1"/>
    </row>
    <row r="390" spans="1:10" ht="12.75">
      <c r="A390" s="1"/>
      <c r="B390" s="1"/>
      <c r="C390" s="1"/>
      <c r="D390" s="1"/>
      <c r="E390" s="1"/>
      <c r="F390" s="1"/>
      <c r="G390" s="1"/>
      <c r="H390" s="1"/>
      <c r="I390" s="1"/>
      <c r="J390" s="1"/>
    </row>
    <row r="391" spans="1:10" ht="12.75">
      <c r="A391" s="1"/>
      <c r="B391" s="1"/>
      <c r="C391" s="1"/>
      <c r="D391" s="1"/>
      <c r="E391" s="1"/>
      <c r="F391" s="1"/>
      <c r="G391" s="1"/>
      <c r="H391" s="1"/>
      <c r="I391" s="1"/>
      <c r="J391" s="1"/>
    </row>
    <row r="392" spans="1:10" ht="12.75">
      <c r="A392" s="1"/>
      <c r="B392" s="1"/>
      <c r="C392" s="1"/>
      <c r="D392" s="1"/>
      <c r="E392" s="1"/>
      <c r="F392" s="1"/>
      <c r="G392" s="1"/>
      <c r="H392" s="1"/>
      <c r="I392" s="1"/>
      <c r="J392" s="1"/>
    </row>
    <row r="393" spans="1:10" ht="12.75">
      <c r="A393" s="1"/>
      <c r="B393" s="1"/>
      <c r="C393" s="1"/>
      <c r="D393" s="1"/>
      <c r="E393" s="1"/>
      <c r="F393" s="1"/>
      <c r="G393" s="1"/>
      <c r="H393" s="1"/>
      <c r="I393" s="1"/>
      <c r="J393" s="1"/>
    </row>
    <row r="394" spans="1:10" ht="12.75">
      <c r="A394" s="1"/>
      <c r="B394" s="1"/>
      <c r="C394" s="1"/>
      <c r="D394" s="1"/>
      <c r="E394" s="1"/>
      <c r="F394" s="1"/>
      <c r="G394" s="1"/>
      <c r="H394" s="1"/>
      <c r="I394" s="1"/>
      <c r="J394" s="1"/>
    </row>
    <row r="395" spans="1:10" ht="12.75">
      <c r="A395" s="1"/>
      <c r="B395" s="1"/>
      <c r="C395" s="1"/>
      <c r="D395" s="1"/>
      <c r="E395" s="1"/>
      <c r="F395" s="1"/>
      <c r="G395" s="1"/>
      <c r="H395" s="1"/>
      <c r="I395" s="1"/>
      <c r="J395" s="1"/>
    </row>
    <row r="396" spans="1:10" ht="12.75">
      <c r="A396" s="1"/>
      <c r="B396" s="1"/>
      <c r="C396" s="1"/>
      <c r="D396" s="1"/>
      <c r="E396" s="1"/>
      <c r="F396" s="1"/>
      <c r="G396" s="1"/>
      <c r="H396" s="1"/>
      <c r="I396" s="1"/>
      <c r="J396" s="1"/>
    </row>
    <row r="397" spans="1:10" ht="12.75">
      <c r="A397" s="1"/>
      <c r="B397" s="1"/>
      <c r="C397" s="1"/>
      <c r="D397" s="1"/>
      <c r="E397" s="1"/>
      <c r="F397" s="1"/>
      <c r="G397" s="1"/>
      <c r="H397" s="1"/>
      <c r="I397" s="1"/>
      <c r="J397" s="1"/>
    </row>
    <row r="398" spans="1:10" ht="12.75">
      <c r="A398" s="1"/>
      <c r="B398" s="1"/>
      <c r="C398" s="1"/>
      <c r="D398" s="1"/>
      <c r="E398" s="1"/>
      <c r="F398" s="1"/>
      <c r="G398" s="1"/>
      <c r="H398" s="1"/>
      <c r="I398" s="1"/>
      <c r="J398" s="1"/>
    </row>
    <row r="399" spans="1:10" ht="12.75">
      <c r="A399" s="1"/>
      <c r="B399" s="1"/>
      <c r="C399" s="1"/>
      <c r="D399" s="1"/>
      <c r="E399" s="1"/>
      <c r="F399" s="1"/>
      <c r="G399" s="1"/>
      <c r="H399" s="1"/>
      <c r="I399" s="1"/>
      <c r="J399" s="1"/>
    </row>
    <row r="400" spans="1:10" ht="12.75">
      <c r="A400" s="1"/>
      <c r="B400" s="1"/>
      <c r="C400" s="1"/>
      <c r="D400" s="1"/>
      <c r="E400" s="1"/>
      <c r="F400" s="1"/>
      <c r="G400" s="1"/>
      <c r="H400" s="1"/>
      <c r="I400" s="1"/>
      <c r="J400" s="1"/>
    </row>
    <row r="401" spans="1:10" ht="12.75">
      <c r="A401" s="1"/>
      <c r="B401" s="1"/>
      <c r="C401" s="1"/>
      <c r="D401" s="1"/>
      <c r="E401" s="1"/>
      <c r="F401" s="1"/>
      <c r="G401" s="1"/>
      <c r="H401" s="1"/>
      <c r="I401" s="1"/>
      <c r="J401" s="1"/>
    </row>
    <row r="402" spans="1:10" ht="12.75">
      <c r="A402" s="1"/>
      <c r="B402" s="1"/>
      <c r="C402" s="1"/>
      <c r="D402" s="1"/>
      <c r="E402" s="1"/>
      <c r="F402" s="1"/>
      <c r="G402" s="1"/>
      <c r="H402" s="1"/>
      <c r="I402" s="1"/>
      <c r="J402" s="1"/>
    </row>
    <row r="403" spans="1:10" ht="12.75">
      <c r="A403" s="1"/>
      <c r="B403" s="1"/>
      <c r="C403" s="1"/>
      <c r="D403" s="1"/>
      <c r="E403" s="1"/>
      <c r="F403" s="1"/>
      <c r="G403" s="1"/>
      <c r="H403" s="1"/>
      <c r="I403" s="1"/>
      <c r="J403" s="1"/>
    </row>
    <row r="404" spans="1:10" ht="12.75">
      <c r="A404" s="1"/>
      <c r="B404" s="1"/>
      <c r="C404" s="1"/>
      <c r="D404" s="1"/>
      <c r="E404" s="1"/>
      <c r="F404" s="1"/>
      <c r="G404" s="1"/>
      <c r="H404" s="1"/>
      <c r="I404" s="1"/>
      <c r="J404" s="1"/>
    </row>
    <row r="405" spans="1:10" ht="12.75">
      <c r="A405" s="1"/>
      <c r="B405" s="1"/>
      <c r="C405" s="1"/>
      <c r="D405" s="1"/>
      <c r="E405" s="1"/>
      <c r="F405" s="1"/>
      <c r="G405" s="1"/>
      <c r="H405" s="1"/>
      <c r="I405" s="1"/>
      <c r="J405" s="1"/>
    </row>
    <row r="406" spans="1:10" ht="12.75">
      <c r="A406" s="1"/>
      <c r="B406" s="1"/>
      <c r="C406" s="1"/>
      <c r="D406" s="1"/>
      <c r="E406" s="1"/>
      <c r="F406" s="1"/>
      <c r="G406" s="1"/>
      <c r="H406" s="1"/>
      <c r="I406" s="1"/>
      <c r="J406" s="1"/>
    </row>
    <row r="407" spans="1:10" ht="12.75">
      <c r="A407" s="1"/>
      <c r="B407" s="1"/>
      <c r="C407" s="1"/>
      <c r="D407" s="1"/>
      <c r="E407" s="1"/>
      <c r="F407" s="1"/>
      <c r="G407" s="1"/>
      <c r="H407" s="1"/>
      <c r="I407" s="1"/>
      <c r="J407" s="1"/>
    </row>
    <row r="408" spans="1:10" ht="12.75">
      <c r="A408" s="1"/>
      <c r="B408" s="1"/>
      <c r="C408" s="1"/>
      <c r="D408" s="1"/>
      <c r="E408" s="1"/>
      <c r="F408" s="1"/>
      <c r="G408" s="1"/>
      <c r="H408" s="1"/>
      <c r="I408" s="1"/>
      <c r="J408" s="1"/>
    </row>
    <row r="409" spans="1:10" ht="12.75">
      <c r="A409" s="1"/>
      <c r="B409" s="1"/>
      <c r="C409" s="1"/>
      <c r="D409" s="1"/>
      <c r="E409" s="1"/>
      <c r="F409" s="1"/>
      <c r="G409" s="1"/>
      <c r="H409" s="1"/>
      <c r="I409" s="1"/>
      <c r="J409" s="1"/>
    </row>
    <row r="410" spans="1:10" ht="12.75">
      <c r="A410" s="1"/>
      <c r="B410" s="1"/>
      <c r="C410" s="1"/>
      <c r="D410" s="1"/>
      <c r="E410" s="1"/>
      <c r="F410" s="1"/>
      <c r="G410" s="1"/>
      <c r="H410" s="1"/>
      <c r="I410" s="1"/>
      <c r="J410" s="1"/>
    </row>
    <row r="411" spans="1:10" ht="12.75">
      <c r="A411" s="1"/>
      <c r="B411" s="1"/>
      <c r="C411" s="1"/>
      <c r="D411" s="1"/>
      <c r="E411" s="1"/>
      <c r="F411" s="1"/>
      <c r="G411" s="1"/>
      <c r="H411" s="1"/>
      <c r="I411" s="1"/>
      <c r="J411" s="1"/>
    </row>
    <row r="412" spans="1:10" ht="12.75">
      <c r="A412" s="1"/>
      <c r="B412" s="1"/>
      <c r="C412" s="1"/>
      <c r="D412" s="1"/>
      <c r="E412" s="1"/>
      <c r="F412" s="1"/>
      <c r="G412" s="1"/>
      <c r="H412" s="1"/>
      <c r="I412" s="1"/>
      <c r="J412" s="1"/>
    </row>
    <row r="413" spans="1:10" ht="12.75">
      <c r="A413" s="1"/>
      <c r="B413" s="1"/>
      <c r="C413" s="1"/>
      <c r="D413" s="1"/>
      <c r="E413" s="1"/>
      <c r="F413" s="1"/>
      <c r="G413" s="1"/>
      <c r="H413" s="1"/>
      <c r="I413" s="1"/>
      <c r="J413" s="1"/>
    </row>
    <row r="414" spans="1:10" ht="12.75">
      <c r="A414" s="1"/>
      <c r="B414" s="1"/>
      <c r="C414" s="1"/>
      <c r="D414" s="1"/>
      <c r="E414" s="1"/>
      <c r="F414" s="1"/>
      <c r="G414" s="1"/>
      <c r="H414" s="1"/>
      <c r="I414" s="1"/>
      <c r="J414" s="1"/>
    </row>
    <row r="415" spans="1:10" ht="12.75">
      <c r="A415" s="1"/>
      <c r="B415" s="1"/>
      <c r="C415" s="1"/>
      <c r="D415" s="1"/>
      <c r="E415" s="1"/>
      <c r="F415" s="1"/>
      <c r="G415" s="1"/>
      <c r="H415" s="1"/>
      <c r="I415" s="1"/>
      <c r="J415" s="1"/>
    </row>
    <row r="416" spans="1:10" ht="12.75">
      <c r="A416" s="1"/>
      <c r="B416" s="1"/>
      <c r="C416" s="1"/>
      <c r="D416" s="1"/>
      <c r="E416" s="1"/>
      <c r="F416" s="1"/>
      <c r="G416" s="1"/>
      <c r="H416" s="1"/>
      <c r="I416" s="1"/>
      <c r="J416" s="1"/>
    </row>
    <row r="417" spans="1:10" ht="12.75">
      <c r="A417" s="1"/>
      <c r="B417" s="1"/>
      <c r="C417" s="1"/>
      <c r="D417" s="1"/>
      <c r="E417" s="1"/>
      <c r="F417" s="1"/>
      <c r="G417" s="1"/>
      <c r="H417" s="1"/>
      <c r="I417" s="1"/>
      <c r="J417" s="1"/>
    </row>
    <row r="418" spans="1:9" ht="12.75">
      <c r="A418" s="1"/>
      <c r="B418" s="1"/>
      <c r="C418" s="1"/>
      <c r="D418" s="1"/>
      <c r="E418" s="1"/>
      <c r="F418" s="1"/>
      <c r="G418" s="1"/>
      <c r="H418" s="1"/>
      <c r="I418" s="1"/>
    </row>
    <row r="419" spans="1:9" ht="12.75">
      <c r="A419" s="1"/>
      <c r="B419" s="1"/>
      <c r="C419" s="1"/>
      <c r="D419" s="1"/>
      <c r="E419" s="1"/>
      <c r="F419" s="1"/>
      <c r="G419" s="1"/>
      <c r="H419" s="1"/>
      <c r="I419" s="1"/>
    </row>
    <row r="420" spans="1:9" ht="12.75">
      <c r="A420" s="1"/>
      <c r="B420" s="1"/>
      <c r="C420" s="1"/>
      <c r="D420" s="1"/>
      <c r="E420" s="1"/>
      <c r="F420" s="1"/>
      <c r="G420" s="1"/>
      <c r="H420" s="1"/>
      <c r="I420" s="1"/>
    </row>
    <row r="421" spans="1:9" ht="12.75">
      <c r="A421" s="1"/>
      <c r="B421" s="1"/>
      <c r="C421" s="1"/>
      <c r="D421" s="1"/>
      <c r="E421" s="1"/>
      <c r="F421" s="1"/>
      <c r="G421" s="1"/>
      <c r="H421" s="1"/>
      <c r="I421" s="1"/>
    </row>
    <row r="422" spans="1:9" ht="12.75">
      <c r="A422" s="1"/>
      <c r="B422" s="1"/>
      <c r="C422" s="1"/>
      <c r="D422" s="1"/>
      <c r="E422" s="1"/>
      <c r="F422" s="1"/>
      <c r="G422" s="1"/>
      <c r="H422" s="1"/>
      <c r="I422" s="1"/>
    </row>
    <row r="423" spans="1:9" ht="12.75">
      <c r="A423" s="1"/>
      <c r="B423" s="1"/>
      <c r="C423" s="1"/>
      <c r="D423" s="1"/>
      <c r="E423" s="1"/>
      <c r="F423" s="1"/>
      <c r="G423" s="1"/>
      <c r="H423" s="1"/>
      <c r="I423" s="1"/>
    </row>
    <row r="424" spans="1:9" ht="12.75">
      <c r="A424" s="1"/>
      <c r="B424" s="1"/>
      <c r="C424" s="1"/>
      <c r="D424" s="1"/>
      <c r="E424" s="1"/>
      <c r="F424" s="1"/>
      <c r="G424" s="1"/>
      <c r="H424" s="1"/>
      <c r="I424" s="1"/>
    </row>
    <row r="425" spans="1:9" ht="12.75">
      <c r="A425" s="1"/>
      <c r="B425" s="1"/>
      <c r="C425" s="1"/>
      <c r="D425" s="1"/>
      <c r="E425" s="1"/>
      <c r="F425" s="1"/>
      <c r="G425" s="1"/>
      <c r="H425" s="1"/>
      <c r="I425" s="1"/>
    </row>
    <row r="426" spans="1:9" ht="12.75">
      <c r="A426" s="1"/>
      <c r="B426" s="1"/>
      <c r="C426" s="1"/>
      <c r="D426" s="1"/>
      <c r="E426" s="1"/>
      <c r="F426" s="1"/>
      <c r="G426" s="1"/>
      <c r="H426" s="1"/>
      <c r="I426" s="1"/>
    </row>
    <row r="427" spans="1:9" ht="12.75">
      <c r="A427" s="1"/>
      <c r="B427" s="1"/>
      <c r="C427" s="1"/>
      <c r="D427" s="1"/>
      <c r="E427" s="1"/>
      <c r="F427" s="1"/>
      <c r="G427" s="1"/>
      <c r="H427" s="1"/>
      <c r="I427" s="1"/>
    </row>
    <row r="428" spans="1:9" ht="12.75">
      <c r="A428" s="1"/>
      <c r="B428" s="1"/>
      <c r="C428" s="1"/>
      <c r="D428" s="1"/>
      <c r="E428" s="1"/>
      <c r="F428" s="1"/>
      <c r="G428" s="1"/>
      <c r="H428" s="1"/>
      <c r="I428" s="1"/>
    </row>
    <row r="429" spans="1:9" ht="12.75">
      <c r="A429" s="1"/>
      <c r="B429" s="1"/>
      <c r="C429" s="1"/>
      <c r="D429" s="1"/>
      <c r="E429" s="1"/>
      <c r="F429" s="1"/>
      <c r="G429" s="1"/>
      <c r="H429" s="1"/>
      <c r="I429" s="1"/>
    </row>
    <row r="430" spans="1:9" ht="12.75">
      <c r="A430" s="1"/>
      <c r="B430" s="1"/>
      <c r="C430" s="1"/>
      <c r="D430" s="1"/>
      <c r="E430" s="1"/>
      <c r="F430" s="1"/>
      <c r="G430" s="1"/>
      <c r="H430" s="1"/>
      <c r="I430" s="1"/>
    </row>
    <row r="431" spans="1:9" ht="12.75">
      <c r="A431" s="1"/>
      <c r="B431" s="1"/>
      <c r="C431" s="1"/>
      <c r="D431" s="1"/>
      <c r="E431" s="1"/>
      <c r="F431" s="1"/>
      <c r="G431" s="1"/>
      <c r="H431" s="1"/>
      <c r="I431" s="1"/>
    </row>
    <row r="432" spans="1:9" ht="12.75">
      <c r="A432" s="1"/>
      <c r="B432" s="1"/>
      <c r="C432" s="1"/>
      <c r="D432" s="1"/>
      <c r="E432" s="1"/>
      <c r="F432" s="1"/>
      <c r="G432" s="1"/>
      <c r="H432" s="1"/>
      <c r="I432" s="1"/>
    </row>
    <row r="433" spans="1:9" ht="12.75">
      <c r="A433" s="1"/>
      <c r="B433" s="1"/>
      <c r="C433" s="1"/>
      <c r="D433" s="1"/>
      <c r="E433" s="1"/>
      <c r="F433" s="1"/>
      <c r="G433" s="1"/>
      <c r="H433" s="1"/>
      <c r="I433" s="1"/>
    </row>
    <row r="434" spans="1:9" ht="12.75">
      <c r="A434" s="1"/>
      <c r="B434" s="1"/>
      <c r="C434" s="1"/>
      <c r="D434" s="1"/>
      <c r="E434" s="1"/>
      <c r="F434" s="1"/>
      <c r="G434" s="1"/>
      <c r="H434" s="1"/>
      <c r="I434" s="1"/>
    </row>
    <row r="435" spans="1:9" ht="12.75">
      <c r="A435" s="1"/>
      <c r="B435" s="1"/>
      <c r="C435" s="1"/>
      <c r="D435" s="1"/>
      <c r="E435" s="1"/>
      <c r="F435" s="1"/>
      <c r="G435" s="1"/>
      <c r="H435" s="1"/>
      <c r="I435" s="1"/>
    </row>
    <row r="436" spans="1:9" ht="12.75">
      <c r="A436" s="1"/>
      <c r="B436" s="1"/>
      <c r="C436" s="1"/>
      <c r="D436" s="1"/>
      <c r="E436" s="1"/>
      <c r="F436" s="1"/>
      <c r="G436" s="1"/>
      <c r="H436" s="1"/>
      <c r="I436" s="1"/>
    </row>
    <row r="437" spans="1:9" ht="12.75">
      <c r="A437" s="1"/>
      <c r="B437" s="1"/>
      <c r="C437" s="1"/>
      <c r="D437" s="1"/>
      <c r="E437" s="1"/>
      <c r="F437" s="1"/>
      <c r="G437" s="1"/>
      <c r="H437" s="1"/>
      <c r="I437" s="1"/>
    </row>
    <row r="438" spans="1:9" ht="12.75">
      <c r="A438" s="1"/>
      <c r="B438" s="1"/>
      <c r="C438" s="1"/>
      <c r="D438" s="1"/>
      <c r="E438" s="1"/>
      <c r="F438" s="1"/>
      <c r="G438" s="1"/>
      <c r="H438" s="1"/>
      <c r="I438" s="1"/>
    </row>
    <row r="439" spans="1:9" ht="12.75">
      <c r="A439" s="1"/>
      <c r="B439" s="1"/>
      <c r="C439" s="1"/>
      <c r="D439" s="1"/>
      <c r="E439" s="1"/>
      <c r="F439" s="1"/>
      <c r="G439" s="1"/>
      <c r="H439" s="1"/>
      <c r="I439" s="1"/>
    </row>
    <row r="440" spans="1:9" ht="12.75">
      <c r="A440" s="1"/>
      <c r="B440" s="1"/>
      <c r="C440" s="1"/>
      <c r="D440" s="1"/>
      <c r="E440" s="1"/>
      <c r="F440" s="1"/>
      <c r="G440" s="1"/>
      <c r="H440" s="1"/>
      <c r="I440" s="1"/>
    </row>
    <row r="441" spans="1:9" ht="12.75">
      <c r="A441" s="1"/>
      <c r="B441" s="1"/>
      <c r="C441" s="1"/>
      <c r="D441" s="1"/>
      <c r="E441" s="1"/>
      <c r="F441" s="1"/>
      <c r="G441" s="1"/>
      <c r="H441" s="1"/>
      <c r="I441" s="1"/>
    </row>
    <row r="442" spans="1:9" ht="12.75">
      <c r="A442" s="1"/>
      <c r="B442" s="1"/>
      <c r="C442" s="1"/>
      <c r="D442" s="1"/>
      <c r="E442" s="1"/>
      <c r="F442" s="1"/>
      <c r="G442" s="1"/>
      <c r="H442" s="1"/>
      <c r="I442" s="1"/>
    </row>
    <row r="443" spans="1:9" ht="12.75">
      <c r="A443" s="1"/>
      <c r="B443" s="1"/>
      <c r="C443" s="1"/>
      <c r="D443" s="1"/>
      <c r="E443" s="1"/>
      <c r="F443" s="1"/>
      <c r="G443" s="1"/>
      <c r="H443" s="1"/>
      <c r="I443" s="1"/>
    </row>
    <row r="444" spans="1:9" ht="12.75">
      <c r="A444" s="1"/>
      <c r="B444" s="1"/>
      <c r="C444" s="1"/>
      <c r="D444" s="1"/>
      <c r="E444" s="1"/>
      <c r="F444" s="1"/>
      <c r="G444" s="1"/>
      <c r="H444" s="1"/>
      <c r="I444" s="1"/>
    </row>
    <row r="445" spans="1:9" ht="12.75">
      <c r="A445" s="1"/>
      <c r="B445" s="1"/>
      <c r="C445" s="1"/>
      <c r="D445" s="1"/>
      <c r="E445" s="1"/>
      <c r="F445" s="1"/>
      <c r="G445" s="1"/>
      <c r="H445" s="1"/>
      <c r="I445" s="1"/>
    </row>
    <row r="446" spans="1:9" ht="12.75">
      <c r="A446" s="1"/>
      <c r="B446" s="1"/>
      <c r="C446" s="1"/>
      <c r="D446" s="1"/>
      <c r="E446" s="1"/>
      <c r="F446" s="1"/>
      <c r="G446" s="1"/>
      <c r="H446" s="1"/>
      <c r="I446" s="1"/>
    </row>
    <row r="447" spans="1:9" ht="12.75">
      <c r="A447" s="1"/>
      <c r="B447" s="1"/>
      <c r="C447" s="1"/>
      <c r="D447" s="1"/>
      <c r="E447" s="1"/>
      <c r="F447" s="1"/>
      <c r="G447" s="1"/>
      <c r="H447" s="1"/>
      <c r="I447" s="1"/>
    </row>
    <row r="448" spans="1:9" ht="12.75">
      <c r="A448" s="1"/>
      <c r="B448" s="1"/>
      <c r="C448" s="1"/>
      <c r="D448" s="1"/>
      <c r="E448" s="1"/>
      <c r="F448" s="1"/>
      <c r="G448" s="1"/>
      <c r="H448" s="1"/>
      <c r="I448" s="1"/>
    </row>
    <row r="449" spans="1:9" ht="12.75">
      <c r="A449" s="1"/>
      <c r="B449" s="1"/>
      <c r="C449" s="1"/>
      <c r="D449" s="1"/>
      <c r="E449" s="1"/>
      <c r="F449" s="1"/>
      <c r="G449" s="1"/>
      <c r="H449" s="1"/>
      <c r="I449" s="1"/>
    </row>
    <row r="450" spans="1:9" ht="12.75">
      <c r="A450" s="1"/>
      <c r="B450" s="1"/>
      <c r="C450" s="1"/>
      <c r="D450" s="1"/>
      <c r="E450" s="1"/>
      <c r="F450" s="1"/>
      <c r="G450" s="1"/>
      <c r="H450" s="1"/>
      <c r="I450" s="1"/>
    </row>
    <row r="451" spans="1:9" ht="12.75">
      <c r="A451" s="1"/>
      <c r="B451" s="1"/>
      <c r="C451" s="1"/>
      <c r="D451" s="1"/>
      <c r="E451" s="1"/>
      <c r="F451" s="1"/>
      <c r="G451" s="1"/>
      <c r="H451" s="1"/>
      <c r="I451" s="1"/>
    </row>
    <row r="452" spans="1:9" ht="12.75">
      <c r="A452" s="1"/>
      <c r="B452" s="1"/>
      <c r="C452" s="1"/>
      <c r="D452" s="1"/>
      <c r="E452" s="1"/>
      <c r="F452" s="1"/>
      <c r="G452" s="1"/>
      <c r="H452" s="1"/>
      <c r="I452" s="1"/>
    </row>
    <row r="453" spans="1:9" ht="12.75">
      <c r="A453" s="1"/>
      <c r="B453" s="1"/>
      <c r="C453" s="1"/>
      <c r="D453" s="1"/>
      <c r="E453" s="1"/>
      <c r="F453" s="1"/>
      <c r="G453" s="1"/>
      <c r="H453" s="1"/>
      <c r="I453" s="1"/>
    </row>
    <row r="454" spans="1:9" ht="12.75">
      <c r="A454" s="1"/>
      <c r="B454" s="1"/>
      <c r="C454" s="1"/>
      <c r="D454" s="1"/>
      <c r="E454" s="1"/>
      <c r="F454" s="1"/>
      <c r="G454" s="1"/>
      <c r="H454" s="1"/>
      <c r="I454" s="1"/>
    </row>
    <row r="455" spans="1:9" ht="12.75">
      <c r="A455" s="1"/>
      <c r="B455" s="1"/>
      <c r="C455" s="1"/>
      <c r="D455" s="1"/>
      <c r="E455" s="1"/>
      <c r="F455" s="1"/>
      <c r="G455" s="1"/>
      <c r="H455" s="1"/>
      <c r="I455" s="1"/>
    </row>
    <row r="456" spans="1:9" ht="12.75">
      <c r="A456" s="1"/>
      <c r="B456" s="1"/>
      <c r="C456" s="1"/>
      <c r="D456" s="1"/>
      <c r="E456" s="1"/>
      <c r="F456" s="1"/>
      <c r="G456" s="1"/>
      <c r="H456" s="1"/>
      <c r="I456" s="1"/>
    </row>
    <row r="457" spans="1:9" ht="12.75">
      <c r="A457" s="1"/>
      <c r="B457" s="1"/>
      <c r="C457" s="1"/>
      <c r="D457" s="1"/>
      <c r="E457" s="1"/>
      <c r="F457" s="1"/>
      <c r="G457" s="1"/>
      <c r="H457" s="1"/>
      <c r="I457" s="1"/>
    </row>
    <row r="458" spans="1:9" ht="12.75">
      <c r="A458" s="1"/>
      <c r="B458" s="1"/>
      <c r="C458" s="1"/>
      <c r="D458" s="1"/>
      <c r="E458" s="1"/>
      <c r="F458" s="1"/>
      <c r="G458" s="1"/>
      <c r="H458" s="1"/>
      <c r="I458" s="1"/>
    </row>
    <row r="459" spans="1:9" ht="12.75">
      <c r="A459" s="1"/>
      <c r="B459" s="1"/>
      <c r="C459" s="1"/>
      <c r="D459" s="1"/>
      <c r="E459" s="1"/>
      <c r="F459" s="1"/>
      <c r="G459" s="1"/>
      <c r="H459" s="1"/>
      <c r="I459" s="1"/>
    </row>
    <row r="460" spans="1:9" ht="12.75">
      <c r="A460" s="1"/>
      <c r="B460" s="1"/>
      <c r="C460" s="1"/>
      <c r="D460" s="1"/>
      <c r="E460" s="1"/>
      <c r="F460" s="1"/>
      <c r="G460" s="1"/>
      <c r="H460" s="1"/>
      <c r="I460" s="1"/>
    </row>
    <row r="461" spans="1:8" ht="12.75">
      <c r="A461" s="1"/>
      <c r="B461" s="1"/>
      <c r="C461" s="1"/>
      <c r="D461" s="1"/>
      <c r="E461" s="1"/>
      <c r="F461" s="1"/>
      <c r="G461" s="1"/>
      <c r="H461" s="1"/>
    </row>
    <row r="462" spans="1:8" ht="12.75">
      <c r="A462" s="1"/>
      <c r="B462" s="1"/>
      <c r="C462" s="1"/>
      <c r="D462" s="1"/>
      <c r="E462" s="1"/>
      <c r="F462" s="1"/>
      <c r="G462" s="1"/>
      <c r="H462" s="1"/>
    </row>
    <row r="463" spans="1:8" ht="12.75">
      <c r="A463" s="1"/>
      <c r="B463" s="1"/>
      <c r="C463" s="1"/>
      <c r="D463" s="1"/>
      <c r="E463" s="1"/>
      <c r="F463" s="1"/>
      <c r="G463" s="1"/>
      <c r="H463" s="1"/>
    </row>
  </sheetData>
  <sheetProtection/>
  <printOptions gridLines="1"/>
  <pageMargins left="1.141732283464567" right="0.7086614173228347" top="1.3779527559055118" bottom="0.7086614173228347" header="0.7874015748031497" footer="0.4724409448818898"/>
  <pageSetup firstPageNumber="1" useFirstPageNumber="1" horizontalDpi="300" verticalDpi="300" orientation="landscape" paperSize="9" r:id="rId1"/>
  <headerFooter alignWithMargins="0">
    <oddHeader>&amp;L&amp;"Arial,Έντονα"ΘΕΑΤΡΟ&amp;R&amp;"Arial,Έντονα"ΑΚΟΥΣΤΙΚΗ ΔΙΟΡΘΩΣΗ</oddHeader>
    <oddFooter>&amp;LΝΙΚΟΣ Κ. ΜΠΑΡΚΑΣ - Τμήμα Αρχιτεκτόνων ΔΠΘ&amp;R&amp;"Arial,Έντονα"σελίδα &amp;P</oddFooter>
  </headerFooter>
  <rowBreaks count="6" manualBreakCount="6">
    <brk id="16" max="10" man="1"/>
    <brk id="50" max="10" man="1"/>
    <brk id="118" max="65535" man="1"/>
    <brk id="140" max="65535" man="1"/>
    <brk id="175" max="65535" man="1"/>
    <brk id="211" max="6553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FLdoc</dc:title>
  <dc:subject>ΑΚΟΥΣΤΙΚΗ ΔΙΟΡΘΩΣΗ</dc:subject>
  <dc:creator>ΝΙΚΟΣ ΜΠΑΡΚΑΣ - ΔΠΘ</dc:creator>
  <cp:keywords/>
  <dc:description/>
  <cp:lastModifiedBy>Owner</cp:lastModifiedBy>
  <cp:lastPrinted>2024-05-24T15:49:56Z</cp:lastPrinted>
  <dcterms:created xsi:type="dcterms:W3CDTF">1998-12-03T20:40:42Z</dcterms:created>
  <dcterms:modified xsi:type="dcterms:W3CDTF">2024-05-30T16:46:35Z</dcterms:modified>
  <cp:category/>
  <cp:version/>
  <cp:contentType/>
  <cp:contentStatus/>
</cp:coreProperties>
</file>