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ΑΠΕ επιλογή 9ου\2017-18\Θέμα 2 Συμπαραγωγή\"/>
    </mc:Choice>
  </mc:AlternateContent>
  <bookViews>
    <workbookView xWindow="0" yWindow="0" windowWidth="13880" windowHeight="11970" tabRatio="50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B127" i="1" l="1"/>
  <c r="D30" i="1"/>
  <c r="H173" i="1"/>
  <c r="C22" i="1"/>
  <c r="D22" i="1"/>
  <c r="E22" i="1"/>
  <c r="C24" i="1"/>
  <c r="D24" i="1"/>
  <c r="E24" i="1"/>
  <c r="C25" i="1"/>
  <c r="D25" i="1"/>
  <c r="E25" i="1"/>
  <c r="C26" i="1"/>
  <c r="D26" i="1"/>
  <c r="E26" i="1"/>
  <c r="F88" i="1"/>
  <c r="J72" i="1"/>
  <c r="B20" i="1"/>
  <c r="C20" i="1"/>
  <c r="D20" i="1"/>
  <c r="E20" i="1"/>
  <c r="C21" i="1"/>
  <c r="D21" i="1"/>
  <c r="E21" i="1"/>
  <c r="C23" i="1"/>
  <c r="D23" i="1"/>
  <c r="E23" i="1"/>
  <c r="C127" i="1"/>
  <c r="C116" i="1"/>
  <c r="C153" i="1"/>
  <c r="C162" i="1"/>
  <c r="F140" i="1"/>
  <c r="K72" i="1"/>
  <c r="F155" i="1"/>
  <c r="E208" i="1"/>
  <c r="E209" i="1"/>
  <c r="E88" i="1"/>
  <c r="I167" i="1"/>
  <c r="H170" i="1"/>
  <c r="H167" i="1"/>
  <c r="I131" i="1"/>
  <c r="I149" i="1"/>
  <c r="H131" i="1"/>
  <c r="H149" i="1"/>
  <c r="H152" i="1"/>
  <c r="E155" i="1"/>
  <c r="E150" i="1"/>
  <c r="B162" i="1"/>
  <c r="H72" i="1"/>
  <c r="B116" i="1"/>
  <c r="B153" i="1"/>
  <c r="H134" i="1"/>
  <c r="F75" i="1"/>
  <c r="F64" i="1"/>
  <c r="E140" i="1"/>
  <c r="I72" i="1"/>
  <c r="E64" i="1"/>
  <c r="E75" i="1"/>
  <c r="B41" i="1"/>
  <c r="B46" i="1"/>
</calcChain>
</file>

<file path=xl/sharedStrings.xml><?xml version="1.0" encoding="utf-8"?>
<sst xmlns="http://schemas.openxmlformats.org/spreadsheetml/2006/main" count="788" uniqueCount="391">
  <si>
    <t>C</t>
  </si>
  <si>
    <t>H</t>
  </si>
  <si>
    <t>O</t>
  </si>
  <si>
    <t>%</t>
  </si>
  <si>
    <t>kJ/kg dafbiomass</t>
  </si>
  <si>
    <t>kJ/kg biomass</t>
  </si>
  <si>
    <t>mol/kg biomass</t>
  </si>
  <si>
    <t>mol O2/kg biomass</t>
  </si>
  <si>
    <t>mol H2O/kg biomass</t>
  </si>
  <si>
    <t>mol N2/kg biomass</t>
  </si>
  <si>
    <t>H2</t>
  </si>
  <si>
    <t>CO</t>
  </si>
  <si>
    <t>CO2</t>
  </si>
  <si>
    <t>CH4</t>
  </si>
  <si>
    <t>N2</t>
  </si>
  <si>
    <t>total</t>
  </si>
  <si>
    <t>m3/kg</t>
  </si>
  <si>
    <t>kJ/sec</t>
  </si>
  <si>
    <t>kJ/m3</t>
  </si>
  <si>
    <t>Κ</t>
  </si>
  <si>
    <t>Ο2 in</t>
  </si>
  <si>
    <t>Ν2 in</t>
  </si>
  <si>
    <t>mol/kgbiomass</t>
  </si>
  <si>
    <t>kJ/kgbiomass</t>
  </si>
  <si>
    <t>Cp O2</t>
  </si>
  <si>
    <t>Cp N2</t>
  </si>
  <si>
    <t>Cp CO</t>
  </si>
  <si>
    <t>Cp CO2</t>
  </si>
  <si>
    <t>Cp CH4</t>
  </si>
  <si>
    <t>Cp H2O</t>
  </si>
  <si>
    <t>a</t>
  </si>
  <si>
    <t>b</t>
  </si>
  <si>
    <t>c</t>
  </si>
  <si>
    <t>d</t>
  </si>
  <si>
    <t>Cp, kJ/ kmol *K</t>
  </si>
  <si>
    <t xml:space="preserve">Εκταση αεριοποίησης, </t>
  </si>
  <si>
    <t>CΗ4 στο παραγόμενο αέριο</t>
  </si>
  <si>
    <t>% κ.ο.</t>
  </si>
  <si>
    <t>O2 αεριοποίησης</t>
  </si>
  <si>
    <t>% ΤΟC</t>
  </si>
  <si>
    <t>Τ αέρα στην είσοδο του αεριοποιητή</t>
  </si>
  <si>
    <t>K</t>
  </si>
  <si>
    <t>Co H2</t>
  </si>
  <si>
    <t>O2</t>
  </si>
  <si>
    <t>H2O</t>
  </si>
  <si>
    <t>Mpa</t>
  </si>
  <si>
    <t>R (kJ/ kg K)</t>
  </si>
  <si>
    <t>T5</t>
  </si>
  <si>
    <t>Θερμοκρασία περιβάλλοντος</t>
  </si>
  <si>
    <t>Η2Ο in</t>
  </si>
  <si>
    <t>mol/kgbiomas</t>
  </si>
  <si>
    <t>P5</t>
  </si>
  <si>
    <t>kPa</t>
  </si>
  <si>
    <t>P4</t>
  </si>
  <si>
    <t>T4</t>
  </si>
  <si>
    <t>oC</t>
  </si>
  <si>
    <t>P13</t>
  </si>
  <si>
    <t>T13</t>
  </si>
  <si>
    <t>P6</t>
  </si>
  <si>
    <t xml:space="preserve">total </t>
  </si>
  <si>
    <t>ws</t>
  </si>
  <si>
    <t>h6</t>
  </si>
  <si>
    <t>kJ/kg water</t>
  </si>
  <si>
    <t>P18</t>
  </si>
  <si>
    <t>T18</t>
  </si>
  <si>
    <t>P20</t>
  </si>
  <si>
    <t>kg water/ kg biomass</t>
  </si>
  <si>
    <t>w</t>
  </si>
  <si>
    <t>T19s, oC</t>
  </si>
  <si>
    <t>T19, oC</t>
  </si>
  <si>
    <t>h21</t>
  </si>
  <si>
    <t>T20</t>
  </si>
  <si>
    <t>T1</t>
  </si>
  <si>
    <t>T2</t>
  </si>
  <si>
    <t>hgas in, h1</t>
  </si>
  <si>
    <t>hgas out, h2</t>
  </si>
  <si>
    <t>water, m</t>
  </si>
  <si>
    <t>m3/kg water</t>
  </si>
  <si>
    <t>ΔP</t>
  </si>
  <si>
    <t>Pdrum</t>
  </si>
  <si>
    <t>Μpa</t>
  </si>
  <si>
    <t>P22</t>
  </si>
  <si>
    <t>h@60oC, kj/kg</t>
  </si>
  <si>
    <t>Τ23, oC</t>
  </si>
  <si>
    <t>οC</t>
  </si>
  <si>
    <t>Τdrum, oC</t>
  </si>
  <si>
    <t>hf,drum, kj/kg</t>
  </si>
  <si>
    <t>hg, drum, kj/kg</t>
  </si>
  <si>
    <t>kJ/kg steam</t>
  </si>
  <si>
    <t>kg/kg biomass</t>
  </si>
  <si>
    <t>kj/kg biomass</t>
  </si>
  <si>
    <t>kg water / kg biomass</t>
  </si>
  <si>
    <t>T3</t>
  </si>
  <si>
    <t>h@40oC, kj/kg</t>
  </si>
  <si>
    <t>entropy, kJ/kgb K</t>
  </si>
  <si>
    <t>P16</t>
  </si>
  <si>
    <t>T16</t>
  </si>
  <si>
    <t>P15</t>
  </si>
  <si>
    <t>h15</t>
  </si>
  <si>
    <t>T14</t>
  </si>
  <si>
    <t>kg water/kg biomass</t>
  </si>
  <si>
    <t>T10</t>
  </si>
  <si>
    <t>h38</t>
  </si>
  <si>
    <t>DRUM</t>
  </si>
  <si>
    <t>h13</t>
  </si>
  <si>
    <t>h4</t>
  </si>
  <si>
    <t>h5</t>
  </si>
  <si>
    <t>kJ/kgwater</t>
  </si>
  <si>
    <t>Qcogen</t>
  </si>
  <si>
    <t>ΔΕΔΟΜΕΝΑ</t>
  </si>
  <si>
    <t>Βιομάζα</t>
  </si>
  <si>
    <t>ανόργανα</t>
  </si>
  <si>
    <t>υγρασία</t>
  </si>
  <si>
    <t>ΒΑΣΙΚΟΙ ΥΠΟΛΟΓΙΣΜΟΙ</t>
  </si>
  <si>
    <t>ΑΘΔ ξετ βιομάζας</t>
  </si>
  <si>
    <t>ΑθΔ βιομάζας</t>
  </si>
  <si>
    <t>υγρασία βιομάζας</t>
  </si>
  <si>
    <t>υγρασία αέρα</t>
  </si>
  <si>
    <t>θεωρητικά παραγόμενη υγρασία από την καύση βιομάζας</t>
  </si>
  <si>
    <t>ολική υγρασία στα απαέρια καύσης βιομάζας</t>
  </si>
  <si>
    <t>ΚΘΔ βιομάζας</t>
  </si>
  <si>
    <t>ενθαλπία σχηματισμού ξετ βιομάζας</t>
  </si>
  <si>
    <t>θεωρητικό οξυγόνο πλήρους καύσης</t>
  </si>
  <si>
    <t>οξυγόνο μέσου αεριοποίησης</t>
  </si>
  <si>
    <t>ατμός μέσου αεριοποίησης</t>
  </si>
  <si>
    <t>άζωτο μέσου αεριοποίησης</t>
  </si>
  <si>
    <t>ξετ βιομάζα</t>
  </si>
  <si>
    <t xml:space="preserve">gr/kg </t>
  </si>
  <si>
    <t xml:space="preserve">mol/kg </t>
  </si>
  <si>
    <t>βιομάζα</t>
  </si>
  <si>
    <t>% κ.β.</t>
  </si>
  <si>
    <t>ΑΕΡΙΟΠΟΙΗΤΗΣ</t>
  </si>
  <si>
    <t>είσοδος</t>
  </si>
  <si>
    <t>παραγόμενο αέριο</t>
  </si>
  <si>
    <t>ολικά mole</t>
  </si>
  <si>
    <t>ογκομετρική παροχή</t>
  </si>
  <si>
    <t>ΚΘΔ παραγόμενου αερίου</t>
  </si>
  <si>
    <t>ειδική ΚΘΔ παραγόμενου αεερίου</t>
  </si>
  <si>
    <t>θερμότητα αντίδρασης αεριοποίησης</t>
  </si>
  <si>
    <t>λανθάνουσα θερμότητα υγρασίας στη βιομάζα</t>
  </si>
  <si>
    <t>αισθητή θερμότητα μέσου αεριοποίησης</t>
  </si>
  <si>
    <t>αισθητή θερμότητα παραγόμενου αερίου</t>
  </si>
  <si>
    <t>θερμοκρασία παραγόμενου αερίου, Τ1</t>
  </si>
  <si>
    <t>αναζήτηση στόχου</t>
  </si>
  <si>
    <t>Πίεση αεριοστροβίλου</t>
  </si>
  <si>
    <t>Πίεση αεριοποιητή</t>
  </si>
  <si>
    <t>Θερμοκρασία ατμοστροβίλων</t>
  </si>
  <si>
    <t>Πίεση ατμοστροβίλου υψηλής πίεσης</t>
  </si>
  <si>
    <t>Πίεση ατμοστροβίλου χαμηλής πίεσης</t>
  </si>
  <si>
    <t>Θερμοκρασία συμπυκνωτή</t>
  </si>
  <si>
    <t>Πίεση συμπυκνωτή</t>
  </si>
  <si>
    <t>Πίεση Περιβάλλοντος</t>
  </si>
  <si>
    <t>Αεριοποίηση</t>
  </si>
  <si>
    <t xml:space="preserve">Πτώση πίεσης ρεύματος αερίων στους εναλλάκτες </t>
  </si>
  <si>
    <t>Πτώση πίεσης ρεύματος ατμού στους εξατμιστές</t>
  </si>
  <si>
    <t xml:space="preserve">Πτώση πίεσης ρεύματος νερού στον προθερμαντή </t>
  </si>
  <si>
    <t xml:space="preserve">Πτώση πίεσης ρεύματος νερού στον αναθερμαντή </t>
  </si>
  <si>
    <t>Πτώση πίεσης νερού ψύξης στον συμπυκνωτή</t>
  </si>
  <si>
    <t xml:space="preserve">Πτώση πίεσης ρεύματος ατμού στον υπέρθερμαντη </t>
  </si>
  <si>
    <t>Θερμοκρασία παραγόμενου αερίου μετά τον αναθερμαντή</t>
  </si>
  <si>
    <t>Πτώση πίεσης του δικτύου τηλεθέρμανσης</t>
  </si>
  <si>
    <t>Χαμηλότερη θερμοκρασία νερού του δικτύου τηλεθέρμανσης</t>
  </si>
  <si>
    <t>Υψηλότερη θερμοκρασία νερού του δικτύου τηλεθέρμανσης</t>
  </si>
  <si>
    <t>Θερμοκρασία απερίων στην καμινάδα</t>
  </si>
  <si>
    <t>Υψηλότερη θερμοκρασία νερού στον πύργο ψύξης</t>
  </si>
  <si>
    <t>Χαμηλότερη θερμοκρασία νερού στον πύργο ψύξης</t>
  </si>
  <si>
    <t>Ισεντροπική απόδοση ατμοστροβίλου υψηλής πίεσης</t>
  </si>
  <si>
    <t>Ισεντροπική απόδοση ατμοστροβίλου χαμηλής πίεσης</t>
  </si>
  <si>
    <t>Ισεντροπική απόδοση προωθητή (συμπιεστής)</t>
  </si>
  <si>
    <t>Ισεντροπική απόδοση αντλιών</t>
  </si>
  <si>
    <t>Ισεντροπική απόδοση αεριοστρόβιλου</t>
  </si>
  <si>
    <t>Ισεντροπική απόδοση συμπιεστή αεριοστροβίλου</t>
  </si>
  <si>
    <t xml:space="preserve">Απόδοση γεννητριών </t>
  </si>
  <si>
    <t>Μέσο αεριοποίησης</t>
  </si>
  <si>
    <t>% του αέρα από τον συμπιεστή</t>
  </si>
  <si>
    <t>Στρόβιλοι και Συμπιεστές</t>
  </si>
  <si>
    <t>Εναλλάκτες</t>
  </si>
  <si>
    <t>Σχετική Υγρασία Αέρα</t>
  </si>
  <si>
    <t>σύνολο</t>
  </si>
  <si>
    <t>mol/kg βιομάζας</t>
  </si>
  <si>
    <t>* για ποια Τ1, το άθροισμα των ολοκληρωμάτων</t>
  </si>
  <si>
    <t>Cpdt των συστατικών του παραγόμενου αερίου</t>
  </si>
  <si>
    <t>γίνεται ίσο με την αισθητή θερμότητα του</t>
  </si>
  <si>
    <t>παραγόμενου αερίου</t>
  </si>
  <si>
    <t>ισοζύγιο ενέργειας</t>
  </si>
  <si>
    <t>Ο2</t>
  </si>
  <si>
    <t>Ν2</t>
  </si>
  <si>
    <t>Η2O</t>
  </si>
  <si>
    <t>P11</t>
  </si>
  <si>
    <t>P12</t>
  </si>
  <si>
    <t>Τ12s</t>
  </si>
  <si>
    <t>ΤΡΟΦΟΔΟΣΙΑ ΒΙΟΜΑΖΑΣ</t>
  </si>
  <si>
    <t>kg/sec</t>
  </si>
  <si>
    <t>Τ11</t>
  </si>
  <si>
    <t>11-12 molar entropy change ΔsO2</t>
  </si>
  <si>
    <t>11-12 molar entropy change ΔsΝ2</t>
  </si>
  <si>
    <t>11-12 molar entropy change ΔsΗ2Ο</t>
  </si>
  <si>
    <t>kJ/ kmol K</t>
  </si>
  <si>
    <t>11-12 molar entropy change total*</t>
  </si>
  <si>
    <t>* για ποια Τ12s, η ολική μεταβολή της εντροπίας γίνεται μηδέν</t>
  </si>
  <si>
    <t>T12**</t>
  </si>
  <si>
    <t>ΣΥΜΠΙΕΣΤΗΣ</t>
  </si>
  <si>
    <t>ΚΑΥΣΤΗΡΑΣ</t>
  </si>
  <si>
    <t>ρεύμα 13</t>
  </si>
  <si>
    <t>ρεύμα 4</t>
  </si>
  <si>
    <t>θερμότητα καύσης</t>
  </si>
  <si>
    <t>ρεύμα 5</t>
  </si>
  <si>
    <t>ισοζύγιο ενέργειας καυστήρα*</t>
  </si>
  <si>
    <t>* για ποια τιμή της Τ5, το ισοζύγιο ενέργειας μηδενίζεται</t>
  </si>
  <si>
    <t>T6s*</t>
  </si>
  <si>
    <t>T6**</t>
  </si>
  <si>
    <t>ΑΕΡΙΟΣΤΡΟΒΙΛΟΣ</t>
  </si>
  <si>
    <t>* για ποια Τ6s η ολική μεταβολή της εντροπίας μηδενίζεται</t>
  </si>
  <si>
    <t>Γραμμική Παρεμβολή</t>
  </si>
  <si>
    <t>h18, kJ/kg</t>
  </si>
  <si>
    <t>s18, kJ/kg K</t>
  </si>
  <si>
    <t>P19</t>
  </si>
  <si>
    <t xml:space="preserve"> h19s kJ/kg</t>
  </si>
  <si>
    <t>h19</t>
  </si>
  <si>
    <t>ΑΤΜΟΣΤΡΟΒΙΛΟΣ ΥΨΗΛΗΣ ΠΙΕΣΗΣ</t>
  </si>
  <si>
    <t>h2 kJ/kg biomass</t>
  </si>
  <si>
    <t>h20, kJ/kg</t>
  </si>
  <si>
    <t>s20, kJ/kg K</t>
  </si>
  <si>
    <t>P21</t>
  </si>
  <si>
    <t>sf @ P21, kJ/kgK</t>
  </si>
  <si>
    <t>sg @ P21, kJ/kgK</t>
  </si>
  <si>
    <t>hf @P21, kJ/kg</t>
  </si>
  <si>
    <t>hg @P21, kJ/kg</t>
  </si>
  <si>
    <t>x21</t>
  </si>
  <si>
    <t>x21s</t>
  </si>
  <si>
    <t>ΑΤΜΟΣΤΡΟΒΙΛΟΣ ΧΑΜΗΛΗΣ ΠΙΕΣΗΣ</t>
  </si>
  <si>
    <t>ΑΝΤΛΙΑ ΤΡΟΦΟΔΟΣΙΑΣ</t>
  </si>
  <si>
    <t>Τ22</t>
  </si>
  <si>
    <t>hf22, kJ/kg</t>
  </si>
  <si>
    <t xml:space="preserve">vf22, m3/kg </t>
  </si>
  <si>
    <t>P23</t>
  </si>
  <si>
    <t>vf drum m3/kg</t>
  </si>
  <si>
    <t>h23</t>
  </si>
  <si>
    <t>Γραμμική Παρεμβολή (πίνακας συμπιεσμένου νερού)</t>
  </si>
  <si>
    <t>P17</t>
  </si>
  <si>
    <t>T17</t>
  </si>
  <si>
    <t>h17</t>
  </si>
  <si>
    <t>h18</t>
  </si>
  <si>
    <t>h7</t>
  </si>
  <si>
    <t>T7*</t>
  </si>
  <si>
    <t>* για ποια Τ7 το άθροισμα των ολοκληρωμάτων cpdt της h7 total  γίνεται ίσο με την h7 από το ισοζύγιο του εναλλάκτη</t>
  </si>
  <si>
    <t>h2</t>
  </si>
  <si>
    <t>h34</t>
  </si>
  <si>
    <t>h35</t>
  </si>
  <si>
    <t>h3</t>
  </si>
  <si>
    <t>H8</t>
  </si>
  <si>
    <t>H24</t>
  </si>
  <si>
    <t>H26</t>
  </si>
  <si>
    <t>P33</t>
  </si>
  <si>
    <t>P34</t>
  </si>
  <si>
    <t>h33</t>
  </si>
  <si>
    <t>vf33</t>
  </si>
  <si>
    <t>P3</t>
  </si>
  <si>
    <t>h3, kJ/kg biomass</t>
  </si>
  <si>
    <t>Η34*</t>
  </si>
  <si>
    <t>W*</t>
  </si>
  <si>
    <t>* υπολογίζονται αφού υπολογιστεί η παροχή νερού στον Ε1</t>
  </si>
  <si>
    <t>ΑΝΤΛΙΑ 3</t>
  </si>
  <si>
    <t>Η συνολική μαζική παροχή νερού στη διεργασία (δηλαδή η μαζική παροχή ατμού στον ατμοστρόβιλο υψηλής πίεσης (m18), υπολογίζεται από</t>
  </si>
  <si>
    <t xml:space="preserve">το ισοζύγιο ενέργειας στον αναθερμαντή (reheater), όπου είναι γνωστές οι θερμοκρασίες εισόδου και εξόδου του παραγόμενου αερίου </t>
  </si>
  <si>
    <t xml:space="preserve">ατμοστρόβιλο υψηλής πίεσης και η θερμοκρασία εξόδου είναι αυτή της εισόδου του άτμου στον ατμοστρόβιλο χαμηλής πίεσης. Οπότε: </t>
  </si>
  <si>
    <t>m17 = m18 = m19 = m20 = m21 = m22 = m23. Η μαζική παροχή ατμού στο DRUM είναι m36 = m17, άρα και m28 = m29 (αυτές είναι παροχές</t>
  </si>
  <si>
    <t>Θερμοκρασία παραγόμενου αερίου μετά τον εξατμιστή E1</t>
  </si>
  <si>
    <t>Τ1 και Τ2 αλλά και η σύσταση και η παροχή του. Η θερμοκρασία του ατμού στην είσοδο του αναθερμαντή είναι αυτή της εξόδου του από τον</t>
  </si>
  <si>
    <t xml:space="preserve">κορεσμένου υγρού προς και από το DRUM). H m29 χωρίζεται σε m33 και m30. Με γνωστές τις θερμοκρασίες Τ2 και Τ3, του παραγόμενου  </t>
  </si>
  <si>
    <t>αερίου πριν και μετά τον εξατμιστή Ε1 και με γνωστή την ειδική ενθαλπία του νερού h34 (η ειδική εναθλπία h33 = h29 του κορεσμένου νερού</t>
  </si>
  <si>
    <t>στο DRUM συν το ειδικό έργο της αντλίας P3) αλλά και την ειδική ενθαλπία h35 (η ειδική ενθαλπία του κορεσμένου ατμού στο DRUM), από το</t>
  </si>
  <si>
    <t xml:space="preserve">ισοζύγιο ενέργειας του εξατμιστή Ε1, υπολογίζονται οι m33 = m34 = m35. Η m32 είναι m36 - m35. Αλλά m32 = m31 = m30, οπότε βρίσκεται </t>
  </si>
  <si>
    <t>η m29 = m30 + m33 άρα και η m28 = m29.</t>
  </si>
  <si>
    <t>Με γνωστή τη θερμοκρασία, τη σύσταση και την παροχή αέρα στον αεριοποιητή (δηλαδή γνωστή την H16), η Η15 βρίσκεται από την Η16 μείον</t>
  </si>
  <si>
    <t>το έργο του booster (το κεφαλαίο Η αναφέρεται στη συνολική ενθαλπία ένος ρεύματος σε kJ/kg βιομάζας). Με γνωστές τις Η15 και Η14 καθώς</t>
  </si>
  <si>
    <t xml:space="preserve">και τις ειδικές εναθλπίες h25 = h23 και h27 = h28 (η ειδική εναθλπία του κορεσμένου νερού στις συνθήκες του DRUM), υπολογίζεται η </t>
  </si>
  <si>
    <t>m25 = m27. Οπότε m24 = m23 - m25, m26 = m24 και m28 = m26 + m27, δηλαδή m28 = m29 = m24 + m25 = m23 = m18.</t>
  </si>
  <si>
    <t>ΠΡΟΩΘΗΤΗΣ</t>
  </si>
  <si>
    <t>s16, kJ/ kmol K</t>
  </si>
  <si>
    <t>ΑΝΑΘΕΡΜΑΝΤΗΣ HE</t>
  </si>
  <si>
    <t>P1</t>
  </si>
  <si>
    <t>h1, kJ/ kg biomass</t>
  </si>
  <si>
    <r>
      <t>h</t>
    </r>
    <r>
      <rPr>
        <sz val="11"/>
        <color theme="1"/>
        <rFont val="Calibri (Body)"/>
      </rPr>
      <t>21,s</t>
    </r>
  </si>
  <si>
    <t xml:space="preserve">Η2O </t>
  </si>
  <si>
    <t>T15s*</t>
  </si>
  <si>
    <t>* για ποια Τ5s η ολική μεταβολή της εντροπίας μηδενίζεται</t>
  </si>
  <si>
    <t>h16, kJ/kmol</t>
  </si>
  <si>
    <t>h15s, kJ/kmol</t>
  </si>
  <si>
    <t>P14</t>
  </si>
  <si>
    <t>h14, kJ/kg biomass</t>
  </si>
  <si>
    <t>ΥΠΕΡΘΕΡΜΑΝΤΗΣ</t>
  </si>
  <si>
    <t>m25</t>
  </si>
  <si>
    <t>m30 = m31 = m32</t>
  </si>
  <si>
    <t>h31</t>
  </si>
  <si>
    <t>h32</t>
  </si>
  <si>
    <t>ΑΝΤΛΙΑ 2</t>
  </si>
  <si>
    <t>P30</t>
  </si>
  <si>
    <t>P31</t>
  </si>
  <si>
    <t>h30</t>
  </si>
  <si>
    <t>v30</t>
  </si>
  <si>
    <t>kj/sec</t>
  </si>
  <si>
    <t>ΕΞΑΤΜΙΣΤΗΣ  Ε1</t>
  </si>
  <si>
    <t>ΨΥΚΤΗΣ ΑΕΡΑ</t>
  </si>
  <si>
    <t>H31</t>
  </si>
  <si>
    <t>H32</t>
  </si>
  <si>
    <t>T8*</t>
  </si>
  <si>
    <t>ΕΞΑΤΜΙΣΤΗΣ  Ε2</t>
  </si>
  <si>
    <t>ΠΡΟΘΕΡΜΑΝΤΗΣ ΗΕ</t>
  </si>
  <si>
    <t>Η7</t>
  </si>
  <si>
    <t>Η8 (από το ισοζύγιο του εναλλάκτη)</t>
  </si>
  <si>
    <t>Η8, kJ/kgbiomass</t>
  </si>
  <si>
    <t>Η7, kJ/kgbiomass</t>
  </si>
  <si>
    <t>m24 = m26</t>
  </si>
  <si>
    <t>m34 = m35</t>
  </si>
  <si>
    <t>h24</t>
  </si>
  <si>
    <t>h26</t>
  </si>
  <si>
    <t>H23</t>
  </si>
  <si>
    <t>Η9 (από το ισοζύγιο του εναλλάκτη)</t>
  </si>
  <si>
    <t>T9*</t>
  </si>
  <si>
    <t>* για ποια Τ9 το άθροισμα των ολοκληρωμάτων cpdt της H9 total  γίνεται ίσο με την h8 από το ισοζύγιο του εναλλάκτη</t>
  </si>
  <si>
    <t>* για ποια Τ8 το άθροισμα των ολοκληρωμάτων cpdt της H8 total  γίνεται ίσο με την h8 από το ισοζύγιο του εναλλάκτη</t>
  </si>
  <si>
    <t>T37</t>
  </si>
  <si>
    <t>hf37</t>
  </si>
  <si>
    <t>vf37</t>
  </si>
  <si>
    <t>ΣΥΜΠΥΚΝΩΤΗΣ</t>
  </si>
  <si>
    <t>H21</t>
  </si>
  <si>
    <t>H22</t>
  </si>
  <si>
    <t>H21*</t>
  </si>
  <si>
    <t>h39 (από πίνακα κορεσμένου νερού)</t>
  </si>
  <si>
    <t>m37 = m38 = m39</t>
  </si>
  <si>
    <t>ΑΝΤΛΙΑ 1</t>
  </si>
  <si>
    <t>W</t>
  </si>
  <si>
    <t>ΠΥΡΓΟΣ ΨΥΞΗΣ</t>
  </si>
  <si>
    <r>
      <t xml:space="preserve">hf39 </t>
    </r>
    <r>
      <rPr>
        <b/>
        <sz val="11"/>
        <color theme="1"/>
        <rFont val="Calibri"/>
        <family val="2"/>
        <scheme val="minor"/>
      </rPr>
      <t>(από πίνακα κορεσμένου νερού)</t>
    </r>
  </si>
  <si>
    <r>
      <t xml:space="preserve">hf37 </t>
    </r>
    <r>
      <rPr>
        <b/>
        <sz val="11"/>
        <color theme="1"/>
        <rFont val="Calibri"/>
        <family val="2"/>
        <scheme val="minor"/>
      </rPr>
      <t>(από πίνακα κορεσμένου νερού)</t>
    </r>
  </si>
  <si>
    <t>Qout = H39 - H37</t>
  </si>
  <si>
    <t>Qout</t>
  </si>
  <si>
    <t xml:space="preserve">W (υπολογίζεται μετά m40 = m41 = m42) </t>
  </si>
  <si>
    <t>ΕΝΑΛΛΑΚΤΗΣ ΤΗΛΕΘΕΡΜΑΝΣΗΣ</t>
  </si>
  <si>
    <t>Η9</t>
  </si>
  <si>
    <t>Η10</t>
  </si>
  <si>
    <t>Η10, kJ/ kg biomass</t>
  </si>
  <si>
    <t>ΑΠΑΕΡΙΑ</t>
  </si>
  <si>
    <t>m40 = m41 = m42</t>
  </si>
  <si>
    <t>ΑΝΤΛΙΑ 4</t>
  </si>
  <si>
    <t>hf41 (από πίνακα κορεσμένου νερού)</t>
  </si>
  <si>
    <t>hf40 (από πίνακα κορεσμένου νερού)</t>
  </si>
  <si>
    <t>vf41 (από πίνακα κορεσμένου νερού)</t>
  </si>
  <si>
    <t>hf42 (από πίνακα κορεσμένου νερού)</t>
  </si>
  <si>
    <t>W αεριοστροβίλου</t>
  </si>
  <si>
    <t>W ατμοστροβίλου υψηλής πίεσης</t>
  </si>
  <si>
    <t>W ατμοστροβίλου χαμηλής πίεσης</t>
  </si>
  <si>
    <t>ΗΛΕΚΤΡΟΠΑΡΑΓΩΓΗ</t>
  </si>
  <si>
    <t>W συμπιεστή</t>
  </si>
  <si>
    <t>W προωθητή</t>
  </si>
  <si>
    <t>W αντλίας 1</t>
  </si>
  <si>
    <t>W αντλίας 2</t>
  </si>
  <si>
    <t>W αντλίας 3</t>
  </si>
  <si>
    <t>W αντλίας 4</t>
  </si>
  <si>
    <t>kW</t>
  </si>
  <si>
    <t>ΗΛΕΚΤΡΙΚΗ ΚΑΤΑΝΑΛΩΣΗ</t>
  </si>
  <si>
    <t>ΚΑΘΑΡΗ ΗΛΕΚΤΡΟΠΑΡΑΓΩΓΗ</t>
  </si>
  <si>
    <t>Ws</t>
  </si>
  <si>
    <t>H6s, kJ/ kg biomas</t>
  </si>
  <si>
    <t>H6, kJ/ kg biomass</t>
  </si>
  <si>
    <t>H19*</t>
  </si>
  <si>
    <t>* υπολογίζονται μετά τον υπολογισμό του ρυθμού κυκλοφορίας νερού στο στρόβιλο (kgνερού/kgβιομάζας)</t>
  </si>
  <si>
    <t>H12</t>
  </si>
  <si>
    <t>H12test (άθροισμα ολοκληρωμάτων cpdt)</t>
  </si>
  <si>
    <t>** για ποια Τ12, η H12test γίνεται ίση με την H12</t>
  </si>
  <si>
    <t>h12s (άθροισμα ολοκληρωμάτων cpdt)</t>
  </si>
  <si>
    <t>ΑΘΔ τροφοδοτούμενης βιομάζας</t>
  </si>
  <si>
    <t>ΚΘΔ τροφοδοτούμενης βιομάζας</t>
  </si>
  <si>
    <t>απώλειες αισθητής θερμότητας στα απαέρια</t>
  </si>
  <si>
    <t>απορριπτόμενη θερμότητα πύργου ψύξης</t>
  </si>
  <si>
    <t>ΠΑΡΑΓΩΓΗ ΘΕΡΜΟΤΗΤΑΣ</t>
  </si>
  <si>
    <t>απώλειες λανθάνουσας  θερμότητας στα απαέρια</t>
  </si>
  <si>
    <t>ηλεκτρική απόδοση (ΑΘΔ)</t>
  </si>
  <si>
    <t>ηλεκτρική απόδοση (ΚΘΔ)</t>
  </si>
  <si>
    <t>απόδοση συμπαραγωγής  (ΑΘΔ)</t>
  </si>
  <si>
    <t>απόδοση συμπαραγωγής  (ΚΘΔ)</t>
  </si>
  <si>
    <t>ΑΠΟΚΛΙΣΗ ΙΣΟΖΥΓΙΟΥ ΕΝΕΡΓΕΙΑΣ (CHECK)</t>
  </si>
  <si>
    <t>ΟΛΟΚΛΗΡΩΜΕΝΗ ΔΙΕΡΓΑΣΙΑ</t>
  </si>
  <si>
    <t>Η13, kJ/kg biomass</t>
  </si>
  <si>
    <t>Η4, kJ/kgbiomass</t>
  </si>
  <si>
    <t>Η5, kJ/kgbiomass</t>
  </si>
  <si>
    <t>Η6 (Η5-W)</t>
  </si>
  <si>
    <t>H6</t>
  </si>
  <si>
    <t>** για ποια Τ6, η H6 γίνεται ίση με την H6 (H5-W)</t>
  </si>
  <si>
    <t>tn/έτος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</si>
</sst>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00"/>
    <numFmt numFmtId="165" formatCode="0.000000"/>
    <numFmt numFmtId="166" formatCode="0.0000"/>
    <numFmt numFmtId="167" formatCode="0.0000000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charset val="161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sz val="11"/>
      <color theme="1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87">
    <xf numFmtId="0" fontId="0" fillId="0" borderId="0" xfId="0"/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2" fontId="5" fillId="0" borderId="0" xfId="0" applyNumberFormat="1" applyFont="1" applyBorder="1"/>
    <xf numFmtId="0" fontId="5" fillId="0" borderId="0" xfId="0" applyFont="1" applyBorder="1"/>
    <xf numFmtId="2" fontId="5" fillId="0" borderId="0" xfId="0" applyNumberFormat="1" applyFont="1" applyFill="1" applyBorder="1"/>
    <xf numFmtId="0" fontId="12" fillId="0" borderId="0" xfId="0" applyFont="1" applyFill="1" applyBorder="1"/>
    <xf numFmtId="164" fontId="5" fillId="0" borderId="0" xfId="0" applyNumberFormat="1" applyFont="1" applyBorder="1"/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vertical="center"/>
    </xf>
    <xf numFmtId="2" fontId="14" fillId="0" borderId="0" xfId="0" applyNumberFormat="1" applyFont="1" applyBorder="1"/>
    <xf numFmtId="0" fontId="15" fillId="0" borderId="0" xfId="0" applyFont="1" applyFill="1" applyBorder="1" applyAlignment="1">
      <alignment horizontal="center"/>
    </xf>
    <xf numFmtId="0" fontId="9" fillId="3" borderId="1" xfId="0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12" fillId="4" borderId="0" xfId="0" applyFont="1" applyFill="1" applyBorder="1"/>
    <xf numFmtId="0" fontId="5" fillId="4" borderId="0" xfId="0" applyFont="1" applyFill="1" applyBorder="1"/>
    <xf numFmtId="0" fontId="10" fillId="4" borderId="0" xfId="0" applyFont="1" applyFill="1" applyBorder="1" applyAlignment="1">
      <alignment horizontal="justify" vertical="center"/>
    </xf>
    <xf numFmtId="0" fontId="5" fillId="4" borderId="5" xfId="0" applyFont="1" applyFill="1" applyBorder="1"/>
    <xf numFmtId="0" fontId="8" fillId="2" borderId="4" xfId="0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justify" vertical="center"/>
    </xf>
    <xf numFmtId="0" fontId="8" fillId="2" borderId="5" xfId="0" applyFont="1" applyFill="1" applyBorder="1" applyAlignment="1">
      <alignment horizontal="justify" vertical="center"/>
    </xf>
    <xf numFmtId="0" fontId="12" fillId="4" borderId="4" xfId="0" applyFont="1" applyFill="1" applyBorder="1"/>
    <xf numFmtId="0" fontId="12" fillId="2" borderId="4" xfId="0" applyFont="1" applyFill="1" applyBorder="1"/>
    <xf numFmtId="0" fontId="8" fillId="2" borderId="7" xfId="0" applyFont="1" applyFill="1" applyBorder="1" applyAlignment="1">
      <alignment horizontal="justify" vertical="center"/>
    </xf>
    <xf numFmtId="0" fontId="5" fillId="3" borderId="2" xfId="0" applyFont="1" applyFill="1" applyBorder="1"/>
    <xf numFmtId="0" fontId="5" fillId="3" borderId="3" xfId="0" applyFont="1" applyFill="1" applyBorder="1"/>
    <xf numFmtId="0" fontId="5" fillId="2" borderId="0" xfId="0" applyFont="1" applyFill="1" applyBorder="1"/>
    <xf numFmtId="2" fontId="5" fillId="2" borderId="0" xfId="0" applyNumberFormat="1" applyFont="1" applyFill="1" applyBorder="1"/>
    <xf numFmtId="0" fontId="12" fillId="3" borderId="1" xfId="0" applyFont="1" applyFill="1" applyBorder="1"/>
    <xf numFmtId="0" fontId="12" fillId="3" borderId="2" xfId="0" applyFont="1" applyFill="1" applyBorder="1"/>
    <xf numFmtId="0" fontId="12" fillId="3" borderId="3" xfId="0" applyFont="1" applyFill="1" applyBorder="1"/>
    <xf numFmtId="0" fontId="5" fillId="2" borderId="5" xfId="0" applyFont="1" applyFill="1" applyBorder="1"/>
    <xf numFmtId="0" fontId="5" fillId="2" borderId="4" xfId="0" applyFont="1" applyFill="1" applyBorder="1"/>
    <xf numFmtId="0" fontId="12" fillId="2" borderId="0" xfId="0" applyFont="1" applyFill="1" applyBorder="1"/>
    <xf numFmtId="2" fontId="5" fillId="2" borderId="7" xfId="0" applyNumberFormat="1" applyFont="1" applyFill="1" applyBorder="1"/>
    <xf numFmtId="0" fontId="5" fillId="2" borderId="7" xfId="0" applyFont="1" applyFill="1" applyBorder="1"/>
    <xf numFmtId="0" fontId="5" fillId="5" borderId="0" xfId="0" applyFont="1" applyFill="1" applyBorder="1"/>
    <xf numFmtId="0" fontId="9" fillId="4" borderId="4" xfId="0" applyFont="1" applyFill="1" applyBorder="1"/>
    <xf numFmtId="0" fontId="9" fillId="4" borderId="0" xfId="0" applyFont="1" applyFill="1" applyBorder="1"/>
    <xf numFmtId="0" fontId="9" fillId="4" borderId="5" xfId="0" applyFont="1" applyFill="1" applyBorder="1"/>
    <xf numFmtId="2" fontId="11" fillId="7" borderId="0" xfId="0" applyNumberFormat="1" applyFont="1" applyFill="1" applyBorder="1"/>
    <xf numFmtId="0" fontId="11" fillId="7" borderId="5" xfId="0" applyFont="1" applyFill="1" applyBorder="1"/>
    <xf numFmtId="0" fontId="11" fillId="7" borderId="0" xfId="0" applyFont="1" applyFill="1" applyBorder="1"/>
    <xf numFmtId="0" fontId="12" fillId="3" borderId="1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2" fontId="5" fillId="2" borderId="4" xfId="0" applyNumberFormat="1" applyFont="1" applyFill="1" applyBorder="1"/>
    <xf numFmtId="2" fontId="5" fillId="2" borderId="5" xfId="0" applyNumberFormat="1" applyFont="1" applyFill="1" applyBorder="1"/>
    <xf numFmtId="2" fontId="11" fillId="7" borderId="4" xfId="0" applyNumberFormat="1" applyFont="1" applyFill="1" applyBorder="1"/>
    <xf numFmtId="2" fontId="11" fillId="7" borderId="5" xfId="0" applyNumberFormat="1" applyFont="1" applyFill="1" applyBorder="1"/>
    <xf numFmtId="2" fontId="11" fillId="7" borderId="6" xfId="0" applyNumberFormat="1" applyFont="1" applyFill="1" applyBorder="1"/>
    <xf numFmtId="2" fontId="11" fillId="7" borderId="7" xfId="0" applyNumberFormat="1" applyFont="1" applyFill="1" applyBorder="1"/>
    <xf numFmtId="0" fontId="12" fillId="4" borderId="0" xfId="0" applyFont="1" applyFill="1" applyBorder="1" applyAlignment="1">
      <alignment horizontal="center"/>
    </xf>
    <xf numFmtId="2" fontId="5" fillId="2" borderId="6" xfId="0" applyNumberFormat="1" applyFont="1" applyFill="1" applyBorder="1"/>
    <xf numFmtId="2" fontId="5" fillId="2" borderId="8" xfId="0" applyNumberFormat="1" applyFont="1" applyFill="1" applyBorder="1"/>
    <xf numFmtId="0" fontId="3" fillId="4" borderId="4" xfId="0" applyFont="1" applyFill="1" applyBorder="1" applyAlignment="1">
      <alignment horizontal="left"/>
    </xf>
    <xf numFmtId="2" fontId="3" fillId="2" borderId="4" xfId="0" applyNumberFormat="1" applyFont="1" applyFill="1" applyBorder="1"/>
    <xf numFmtId="2" fontId="5" fillId="2" borderId="0" xfId="0" applyNumberFormat="1" applyFont="1" applyFill="1" applyBorder="1" applyAlignment="1">
      <alignment horizontal="left"/>
    </xf>
    <xf numFmtId="2" fontId="5" fillId="2" borderId="5" xfId="0" applyNumberFormat="1" applyFont="1" applyFill="1" applyBorder="1" applyAlignment="1">
      <alignment horizontal="left"/>
    </xf>
    <xf numFmtId="2" fontId="11" fillId="7" borderId="5" xfId="0" applyNumberFormat="1" applyFont="1" applyFill="1" applyBorder="1" applyAlignment="1">
      <alignment horizontal="left"/>
    </xf>
    <xf numFmtId="0" fontId="12" fillId="0" borderId="0" xfId="0" applyFont="1" applyFill="1" applyBorder="1" applyAlignment="1"/>
    <xf numFmtId="2" fontId="12" fillId="5" borderId="0" xfId="0" applyNumberFormat="1" applyFont="1" applyFill="1" applyBorder="1" applyAlignment="1">
      <alignment horizontal="center"/>
    </xf>
    <xf numFmtId="2" fontId="5" fillId="6" borderId="0" xfId="0" applyNumberFormat="1" applyFont="1" applyFill="1" applyBorder="1"/>
    <xf numFmtId="2" fontId="3" fillId="5" borderId="0" xfId="0" applyNumberFormat="1" applyFont="1" applyFill="1" applyBorder="1" applyAlignment="1">
      <alignment horizontal="center"/>
    </xf>
    <xf numFmtId="0" fontId="3" fillId="4" borderId="0" xfId="0" applyFont="1" applyFill="1" applyBorder="1"/>
    <xf numFmtId="2" fontId="3" fillId="2" borderId="0" xfId="0" applyNumberFormat="1" applyFont="1" applyFill="1" applyBorder="1"/>
    <xf numFmtId="0" fontId="3" fillId="4" borderId="0" xfId="0" applyFont="1" applyFill="1" applyBorder="1" applyAlignment="1">
      <alignment horizontal="left"/>
    </xf>
    <xf numFmtId="2" fontId="3" fillId="5" borderId="4" xfId="0" applyNumberFormat="1" applyFont="1" applyFill="1" applyBorder="1" applyAlignment="1">
      <alignment horizontal="center"/>
    </xf>
    <xf numFmtId="2" fontId="3" fillId="5" borderId="5" xfId="0" applyNumberFormat="1" applyFont="1" applyFill="1" applyBorder="1" applyAlignment="1">
      <alignment horizontal="center"/>
    </xf>
    <xf numFmtId="0" fontId="5" fillId="6" borderId="4" xfId="0" applyFont="1" applyFill="1" applyBorder="1"/>
    <xf numFmtId="0" fontId="5" fillId="6" borderId="0" xfId="0" applyFont="1" applyFill="1" applyBorder="1"/>
    <xf numFmtId="2" fontId="3" fillId="2" borderId="5" xfId="0" applyNumberFormat="1" applyFont="1" applyFill="1" applyBorder="1"/>
    <xf numFmtId="0" fontId="12" fillId="6" borderId="4" xfId="0" applyFont="1" applyFill="1" applyBorder="1"/>
    <xf numFmtId="0" fontId="5" fillId="5" borderId="4" xfId="0" applyFont="1" applyFill="1" applyBorder="1"/>
    <xf numFmtId="0" fontId="5" fillId="5" borderId="5" xfId="0" applyFont="1" applyFill="1" applyBorder="1"/>
    <xf numFmtId="2" fontId="11" fillId="7" borderId="8" xfId="0" applyNumberFormat="1" applyFont="1" applyFill="1" applyBorder="1"/>
    <xf numFmtId="2" fontId="16" fillId="8" borderId="4" xfId="0" applyNumberFormat="1" applyFont="1" applyFill="1" applyBorder="1"/>
    <xf numFmtId="0" fontId="17" fillId="7" borderId="4" xfId="0" applyFont="1" applyFill="1" applyBorder="1"/>
    <xf numFmtId="0" fontId="8" fillId="3" borderId="0" xfId="0" applyFont="1" applyFill="1" applyBorder="1" applyAlignment="1">
      <alignment horizontal="justify" vertical="center"/>
    </xf>
    <xf numFmtId="0" fontId="8" fillId="3" borderId="5" xfId="0" applyFont="1" applyFill="1" applyBorder="1" applyAlignment="1">
      <alignment horizontal="justify" vertical="center"/>
    </xf>
    <xf numFmtId="0" fontId="8" fillId="3" borderId="7" xfId="0" applyFont="1" applyFill="1" applyBorder="1" applyAlignment="1">
      <alignment horizontal="justify" vertical="center"/>
    </xf>
    <xf numFmtId="0" fontId="8" fillId="3" borderId="8" xfId="0" applyFont="1" applyFill="1" applyBorder="1" applyAlignment="1">
      <alignment horizontal="justify" vertical="center"/>
    </xf>
    <xf numFmtId="0" fontId="5" fillId="3" borderId="0" xfId="0" applyFont="1" applyFill="1" applyBorder="1"/>
    <xf numFmtId="0" fontId="8" fillId="3" borderId="0" xfId="0" applyFont="1" applyFill="1" applyBorder="1" applyAlignment="1">
      <alignment horizontal="left" vertical="center"/>
    </xf>
    <xf numFmtId="0" fontId="17" fillId="7" borderId="0" xfId="0" applyFont="1" applyFill="1" applyBorder="1"/>
    <xf numFmtId="0" fontId="11" fillId="7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11" fillId="7" borderId="4" xfId="0" applyFont="1" applyFill="1" applyBorder="1"/>
    <xf numFmtId="0" fontId="8" fillId="2" borderId="6" xfId="0" applyFont="1" applyFill="1" applyBorder="1" applyAlignment="1">
      <alignment horizontal="justify" vertical="center"/>
    </xf>
    <xf numFmtId="0" fontId="5" fillId="3" borderId="7" xfId="0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2" fontId="16" fillId="8" borderId="5" xfId="0" applyNumberFormat="1" applyFont="1" applyFill="1" applyBorder="1"/>
    <xf numFmtId="2" fontId="2" fillId="2" borderId="4" xfId="0" applyNumberFormat="1" applyFont="1" applyFill="1" applyBorder="1"/>
    <xf numFmtId="164" fontId="11" fillId="7" borderId="0" xfId="0" applyNumberFormat="1" applyFont="1" applyFill="1" applyBorder="1" applyAlignment="1">
      <alignment horizontal="left"/>
    </xf>
    <xf numFmtId="2" fontId="5" fillId="2" borderId="4" xfId="0" applyNumberFormat="1" applyFont="1" applyFill="1" applyBorder="1" applyAlignment="1">
      <alignment horizontal="right"/>
    </xf>
    <xf numFmtId="2" fontId="5" fillId="2" borderId="5" xfId="0" applyNumberFormat="1" applyFont="1" applyFill="1" applyBorder="1" applyAlignment="1">
      <alignment horizontal="right"/>
    </xf>
    <xf numFmtId="2" fontId="5" fillId="2" borderId="6" xfId="0" applyNumberFormat="1" applyFont="1" applyFill="1" applyBorder="1" applyAlignment="1">
      <alignment horizontal="right"/>
    </xf>
    <xf numFmtId="2" fontId="5" fillId="2" borderId="8" xfId="0" applyNumberFormat="1" applyFont="1" applyFill="1" applyBorder="1" applyAlignment="1">
      <alignment horizontal="left"/>
    </xf>
    <xf numFmtId="2" fontId="5" fillId="2" borderId="4" xfId="0" applyNumberFormat="1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right"/>
    </xf>
    <xf numFmtId="2" fontId="1" fillId="2" borderId="0" xfId="0" applyNumberFormat="1" applyFont="1" applyFill="1" applyBorder="1" applyAlignment="1">
      <alignment horizontal="left"/>
    </xf>
    <xf numFmtId="2" fontId="1" fillId="2" borderId="4" xfId="0" applyNumberFormat="1" applyFont="1" applyFill="1" applyBorder="1" applyAlignment="1">
      <alignment horizontal="right"/>
    </xf>
    <xf numFmtId="2" fontId="1" fillId="2" borderId="5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right"/>
    </xf>
    <xf numFmtId="2" fontId="1" fillId="2" borderId="7" xfId="0" applyNumberFormat="1" applyFont="1" applyFill="1" applyBorder="1" applyAlignment="1">
      <alignment horizontal="right"/>
    </xf>
    <xf numFmtId="2" fontId="1" fillId="2" borderId="8" xfId="0" applyNumberFormat="1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2" fontId="1" fillId="2" borderId="4" xfId="0" applyNumberFormat="1" applyFont="1" applyFill="1" applyBorder="1"/>
    <xf numFmtId="2" fontId="1" fillId="2" borderId="6" xfId="0" applyNumberFormat="1" applyFont="1" applyFill="1" applyBorder="1"/>
    <xf numFmtId="2" fontId="1" fillId="2" borderId="5" xfId="0" applyNumberFormat="1" applyFont="1" applyFill="1" applyBorder="1" applyAlignment="1">
      <alignment horizontal="right"/>
    </xf>
    <xf numFmtId="2" fontId="1" fillId="2" borderId="8" xfId="0" applyNumberFormat="1" applyFont="1" applyFill="1" applyBorder="1" applyAlignment="1">
      <alignment horizontal="right"/>
    </xf>
    <xf numFmtId="166" fontId="5" fillId="0" borderId="0" xfId="0" applyNumberFormat="1" applyFont="1" applyBorder="1"/>
    <xf numFmtId="2" fontId="9" fillId="2" borderId="9" xfId="0" applyNumberFormat="1" applyFont="1" applyFill="1" applyBorder="1" applyAlignment="1">
      <alignment horizontal="right"/>
    </xf>
    <xf numFmtId="2" fontId="9" fillId="2" borderId="10" xfId="0" applyNumberFormat="1" applyFont="1" applyFill="1" applyBorder="1" applyAlignment="1">
      <alignment horizontal="left"/>
    </xf>
    <xf numFmtId="43" fontId="17" fillId="7" borderId="0" xfId="8" applyFont="1" applyFill="1" applyBorder="1" applyAlignment="1">
      <alignment horizontal="right"/>
    </xf>
    <xf numFmtId="0" fontId="3" fillId="2" borderId="11" xfId="0" applyFont="1" applyFill="1" applyBorder="1"/>
    <xf numFmtId="0" fontId="8" fillId="2" borderId="11" xfId="0" applyFont="1" applyFill="1" applyBorder="1" applyAlignment="1">
      <alignment horizontal="right" vertical="center"/>
    </xf>
    <xf numFmtId="2" fontId="1" fillId="2" borderId="11" xfId="0" applyNumberFormat="1" applyFont="1" applyFill="1" applyBorder="1" applyAlignment="1">
      <alignment horizontal="right"/>
    </xf>
    <xf numFmtId="2" fontId="9" fillId="2" borderId="12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2" fontId="5" fillId="2" borderId="11" xfId="0" applyNumberFormat="1" applyFont="1" applyFill="1" applyBorder="1" applyAlignment="1">
      <alignment horizontal="right"/>
    </xf>
    <xf numFmtId="2" fontId="5" fillId="2" borderId="11" xfId="0" applyNumberFormat="1" applyFont="1" applyFill="1" applyBorder="1" applyAlignment="1">
      <alignment horizontal="left"/>
    </xf>
    <xf numFmtId="164" fontId="5" fillId="2" borderId="11" xfId="0" applyNumberFormat="1" applyFont="1" applyFill="1" applyBorder="1" applyAlignment="1">
      <alignment horizontal="right"/>
    </xf>
    <xf numFmtId="2" fontId="5" fillId="2" borderId="11" xfId="0" applyNumberFormat="1" applyFont="1" applyFill="1" applyBorder="1"/>
    <xf numFmtId="167" fontId="5" fillId="2" borderId="11" xfId="0" applyNumberFormat="1" applyFont="1" applyFill="1" applyBorder="1"/>
    <xf numFmtId="2" fontId="11" fillId="7" borderId="11" xfId="0" applyNumberFormat="1" applyFont="1" applyFill="1" applyBorder="1"/>
    <xf numFmtId="2" fontId="3" fillId="2" borderId="11" xfId="0" applyNumberFormat="1" applyFont="1" applyFill="1" applyBorder="1"/>
    <xf numFmtId="2" fontId="5" fillId="6" borderId="11" xfId="0" applyNumberFormat="1" applyFont="1" applyFill="1" applyBorder="1"/>
    <xf numFmtId="2" fontId="5" fillId="5" borderId="11" xfId="0" applyNumberFormat="1" applyFont="1" applyFill="1" applyBorder="1" applyAlignment="1">
      <alignment horizontal="center"/>
    </xf>
    <xf numFmtId="166" fontId="5" fillId="5" borderId="11" xfId="0" applyNumberFormat="1" applyFont="1" applyFill="1" applyBorder="1" applyAlignment="1">
      <alignment horizontal="center"/>
    </xf>
    <xf numFmtId="2" fontId="16" fillId="8" borderId="11" xfId="0" applyNumberFormat="1" applyFont="1" applyFill="1" applyBorder="1"/>
    <xf numFmtId="0" fontId="12" fillId="3" borderId="4" xfId="0" applyFont="1" applyFill="1" applyBorder="1" applyAlignment="1">
      <alignment horizontal="left"/>
    </xf>
    <xf numFmtId="2" fontId="5" fillId="5" borderId="11" xfId="0" applyNumberFormat="1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164" fontId="5" fillId="2" borderId="11" xfId="0" applyNumberFormat="1" applyFont="1" applyFill="1" applyBorder="1" applyAlignment="1">
      <alignment horizontal="left"/>
    </xf>
    <xf numFmtId="2" fontId="3" fillId="5" borderId="11" xfId="0" applyNumberFormat="1" applyFont="1" applyFill="1" applyBorder="1" applyAlignment="1">
      <alignment horizontal="center"/>
    </xf>
    <xf numFmtId="2" fontId="5" fillId="2" borderId="11" xfId="1" applyNumberFormat="1" applyFont="1" applyFill="1" applyBorder="1" applyAlignment="1">
      <alignment horizontal="left"/>
    </xf>
    <xf numFmtId="164" fontId="17" fillId="7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right"/>
    </xf>
    <xf numFmtId="2" fontId="5" fillId="2" borderId="14" xfId="0" applyNumberFormat="1" applyFont="1" applyFill="1" applyBorder="1" applyAlignment="1">
      <alignment horizontal="left"/>
    </xf>
    <xf numFmtId="0" fontId="5" fillId="2" borderId="8" xfId="0" applyFont="1" applyFill="1" applyBorder="1"/>
    <xf numFmtId="2" fontId="5" fillId="4" borderId="11" xfId="0" applyNumberFormat="1" applyFont="1" applyFill="1" applyBorder="1"/>
    <xf numFmtId="2" fontId="5" fillId="2" borderId="15" xfId="0" applyNumberFormat="1" applyFont="1" applyFill="1" applyBorder="1" applyAlignment="1">
      <alignment horizontal="left"/>
    </xf>
    <xf numFmtId="2" fontId="5" fillId="2" borderId="14" xfId="0" applyNumberFormat="1" applyFont="1" applyFill="1" applyBorder="1"/>
    <xf numFmtId="0" fontId="5" fillId="5" borderId="16" xfId="0" applyFont="1" applyFill="1" applyBorder="1" applyAlignment="1">
      <alignment horizontal="left"/>
    </xf>
    <xf numFmtId="0" fontId="5" fillId="5" borderId="15" xfId="0" applyFont="1" applyFill="1" applyBorder="1"/>
    <xf numFmtId="165" fontId="5" fillId="5" borderId="15" xfId="0" applyNumberFormat="1" applyFont="1" applyFill="1" applyBorder="1"/>
    <xf numFmtId="2" fontId="3" fillId="5" borderId="16" xfId="0" applyNumberFormat="1" applyFont="1" applyFill="1" applyBorder="1" applyAlignment="1">
      <alignment horizontal="center"/>
    </xf>
    <xf numFmtId="166" fontId="3" fillId="5" borderId="15" xfId="0" applyNumberFormat="1" applyFont="1" applyFill="1" applyBorder="1" applyAlignment="1">
      <alignment horizontal="center"/>
    </xf>
    <xf numFmtId="166" fontId="3" fillId="5" borderId="16" xfId="0" applyNumberFormat="1" applyFont="1" applyFill="1" applyBorder="1" applyAlignment="1">
      <alignment horizontal="center"/>
    </xf>
    <xf numFmtId="2" fontId="3" fillId="5" borderId="15" xfId="0" applyNumberFormat="1" applyFont="1" applyFill="1" applyBorder="1" applyAlignment="1">
      <alignment horizontal="center"/>
    </xf>
    <xf numFmtId="2" fontId="5" fillId="2" borderId="13" xfId="0" applyNumberFormat="1" applyFont="1" applyFill="1" applyBorder="1"/>
    <xf numFmtId="0" fontId="5" fillId="5" borderId="16" xfId="0" applyFont="1" applyFill="1" applyBorder="1" applyAlignment="1">
      <alignment horizontal="center"/>
    </xf>
    <xf numFmtId="166" fontId="5" fillId="5" borderId="15" xfId="0" applyNumberFormat="1" applyFont="1" applyFill="1" applyBorder="1" applyAlignment="1">
      <alignment horizontal="center"/>
    </xf>
    <xf numFmtId="2" fontId="5" fillId="5" borderId="15" xfId="0" applyNumberFormat="1" applyFont="1" applyFill="1" applyBorder="1" applyAlignment="1">
      <alignment horizontal="center"/>
    </xf>
    <xf numFmtId="164" fontId="5" fillId="6" borderId="5" xfId="0" applyNumberFormat="1" applyFont="1" applyFill="1" applyBorder="1"/>
    <xf numFmtId="0" fontId="5" fillId="6" borderId="5" xfId="0" applyFont="1" applyFill="1" applyBorder="1"/>
    <xf numFmtId="2" fontId="3" fillId="2" borderId="14" xfId="0" applyNumberFormat="1" applyFont="1" applyFill="1" applyBorder="1"/>
    <xf numFmtId="2" fontId="3" fillId="2" borderId="8" xfId="0" applyNumberFormat="1" applyFont="1" applyFill="1" applyBorder="1"/>
    <xf numFmtId="165" fontId="5" fillId="5" borderId="15" xfId="0" applyNumberFormat="1" applyFont="1" applyFill="1" applyBorder="1" applyAlignment="1">
      <alignment horizontal="left"/>
    </xf>
    <xf numFmtId="2" fontId="5" fillId="5" borderId="16" xfId="0" applyNumberFormat="1" applyFont="1" applyFill="1" applyBorder="1" applyAlignment="1">
      <alignment horizontal="left"/>
    </xf>
    <xf numFmtId="2" fontId="5" fillId="5" borderId="15" xfId="0" applyNumberFormat="1" applyFont="1" applyFill="1" applyBorder="1" applyAlignment="1">
      <alignment horizontal="left"/>
    </xf>
    <xf numFmtId="2" fontId="5" fillId="5" borderId="17" xfId="0" applyNumberFormat="1" applyFont="1" applyFill="1" applyBorder="1" applyAlignment="1">
      <alignment horizontal="left"/>
    </xf>
    <xf numFmtId="2" fontId="5" fillId="5" borderId="14" xfId="0" applyNumberFormat="1" applyFont="1" applyFill="1" applyBorder="1" applyAlignment="1">
      <alignment horizontal="left"/>
    </xf>
    <xf numFmtId="2" fontId="5" fillId="2" borderId="15" xfId="0" applyNumberFormat="1" applyFont="1" applyFill="1" applyBorder="1"/>
    <xf numFmtId="2" fontId="5" fillId="2" borderId="15" xfId="0" applyNumberFormat="1" applyFont="1" applyFill="1" applyBorder="1" applyAlignment="1">
      <alignment horizontal="right"/>
    </xf>
    <xf numFmtId="2" fontId="5" fillId="2" borderId="14" xfId="0" applyNumberFormat="1" applyFont="1" applyFill="1" applyBorder="1" applyAlignment="1">
      <alignment horizontal="right"/>
    </xf>
    <xf numFmtId="2" fontId="5" fillId="2" borderId="18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</cellXfs>
  <cellStyles count="9">
    <cellStyle name="Κανονικό" xfId="0" builtinId="0"/>
    <cellStyle name="Κόμμα" xfId="8" builtinId="3"/>
    <cellStyle name="Ποσοστό" xfId="1" builtinId="5"/>
    <cellStyle name="Υπερ-σύνδεση" xfId="2" builtinId="8" hidden="1"/>
    <cellStyle name="Υπερ-σύνδεση" xfId="4" builtinId="8" hidden="1"/>
    <cellStyle name="Υπερ-σύνδεση" xfId="6" builtinId="8" hidden="1"/>
    <cellStyle name="Υπερ-σύνδεση που ακολουθήθηκε" xfId="3" builtinId="9" hidden="1"/>
    <cellStyle name="Υπερ-σύνδεση που ακολουθήθηκε" xfId="5" builtinId="9" hidden="1"/>
    <cellStyle name="Υπερ-σύνδεση που ακολουθήθηκε" xfId="7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4"/>
  <sheetViews>
    <sheetView tabSelected="1" topLeftCell="A7" zoomScale="50" zoomScaleNormal="50" zoomScalePageLayoutView="70" workbookViewId="0">
      <selection activeCell="G191" sqref="G191"/>
    </sheetView>
  </sheetViews>
  <sheetFormatPr defaultColWidth="11" defaultRowHeight="14.5" customHeight="1"/>
  <cols>
    <col min="1" max="1" width="49.58203125" style="10" bestFit="1" customWidth="1"/>
    <col min="2" max="2" width="13.08203125" style="10" bestFit="1" customWidth="1"/>
    <col min="3" max="3" width="26.58203125" style="10" bestFit="1" customWidth="1"/>
    <col min="4" max="4" width="45.75" style="10" bestFit="1" customWidth="1"/>
    <col min="5" max="5" width="18.08203125" style="10" bestFit="1" customWidth="1"/>
    <col min="6" max="6" width="31.75" style="10" customWidth="1"/>
    <col min="7" max="7" width="48.1640625" style="10" bestFit="1" customWidth="1"/>
    <col min="8" max="8" width="19.5" style="10" bestFit="1" customWidth="1"/>
    <col min="9" max="9" width="40.08203125" style="10" customWidth="1"/>
    <col min="10" max="10" width="18.5" style="10" customWidth="1"/>
    <col min="11" max="11" width="23" style="10" customWidth="1"/>
    <col min="12" max="12" width="23.83203125" style="10" bestFit="1" customWidth="1"/>
    <col min="13" max="14" width="13.33203125" style="10" bestFit="1" customWidth="1"/>
    <col min="15" max="15" width="13.83203125" style="10" bestFit="1" customWidth="1"/>
    <col min="16" max="16" width="18.33203125" style="10" bestFit="1" customWidth="1"/>
    <col min="17" max="17" width="15.33203125" style="10" bestFit="1" customWidth="1"/>
    <col min="18" max="18" width="24.08203125" style="10" bestFit="1" customWidth="1"/>
    <col min="19" max="20" width="15.5" style="10" bestFit="1" customWidth="1"/>
    <col min="21" max="21" width="18.83203125" style="10" bestFit="1" customWidth="1"/>
    <col min="22" max="22" width="19" style="10" bestFit="1" customWidth="1"/>
    <col min="23" max="23" width="13.58203125" style="10" bestFit="1" customWidth="1"/>
    <col min="24" max="24" width="16.08203125" style="10" bestFit="1" customWidth="1"/>
    <col min="25" max="25" width="13.08203125" style="10" bestFit="1" customWidth="1"/>
    <col min="26" max="26" width="15.5" style="10" bestFit="1" customWidth="1"/>
    <col min="27" max="28" width="11" style="10"/>
    <col min="29" max="29" width="18.83203125" style="10" customWidth="1"/>
    <col min="30" max="30" width="13.75" style="10" customWidth="1"/>
    <col min="31" max="33" width="11" style="10"/>
    <col min="34" max="34" width="12.25" style="10" bestFit="1" customWidth="1"/>
    <col min="35" max="16384" width="11" style="10"/>
  </cols>
  <sheetData>
    <row r="1" spans="1:9" ht="14.5" customHeight="1">
      <c r="A1" s="19" t="s">
        <v>109</v>
      </c>
      <c r="B1" s="32"/>
      <c r="C1" s="32"/>
      <c r="D1" s="32"/>
      <c r="E1" s="32"/>
      <c r="F1" s="32"/>
      <c r="G1" s="32"/>
      <c r="H1" s="32"/>
      <c r="I1" s="33"/>
    </row>
    <row r="2" spans="1:9" ht="14.5" customHeight="1">
      <c r="A2" s="20" t="s">
        <v>48</v>
      </c>
      <c r="B2" s="133"/>
      <c r="C2" s="21" t="s">
        <v>19</v>
      </c>
      <c r="D2" s="22" t="s">
        <v>175</v>
      </c>
      <c r="E2" s="23"/>
      <c r="F2" s="23"/>
      <c r="G2" s="24" t="s">
        <v>176</v>
      </c>
      <c r="H2" s="23"/>
      <c r="I2" s="25"/>
    </row>
    <row r="3" spans="1:9" ht="14.5" customHeight="1">
      <c r="A3" s="26" t="s">
        <v>151</v>
      </c>
      <c r="B3" s="134"/>
      <c r="C3" s="27" t="s">
        <v>52</v>
      </c>
      <c r="D3" s="27" t="s">
        <v>144</v>
      </c>
      <c r="E3" s="134"/>
      <c r="F3" s="27" t="s">
        <v>80</v>
      </c>
      <c r="G3" s="27" t="s">
        <v>159</v>
      </c>
      <c r="H3" s="134"/>
      <c r="I3" s="28" t="s">
        <v>55</v>
      </c>
    </row>
    <row r="4" spans="1:9" ht="14.5" customHeight="1">
      <c r="A4" s="20" t="s">
        <v>177</v>
      </c>
      <c r="B4" s="133"/>
      <c r="C4" s="21" t="s">
        <v>3</v>
      </c>
      <c r="D4" s="27" t="s">
        <v>146</v>
      </c>
      <c r="E4" s="134"/>
      <c r="F4" s="27" t="s">
        <v>55</v>
      </c>
      <c r="G4" s="27" t="s">
        <v>267</v>
      </c>
      <c r="H4" s="134"/>
      <c r="I4" s="28" t="s">
        <v>55</v>
      </c>
    </row>
    <row r="5" spans="1:9" ht="14.5" customHeight="1">
      <c r="A5" s="29" t="s">
        <v>110</v>
      </c>
      <c r="B5" s="23"/>
      <c r="C5" s="23"/>
      <c r="D5" s="27" t="s">
        <v>147</v>
      </c>
      <c r="E5" s="134"/>
      <c r="F5" s="27" t="s">
        <v>45</v>
      </c>
      <c r="G5" s="27" t="s">
        <v>161</v>
      </c>
      <c r="H5" s="134"/>
      <c r="I5" s="28" t="s">
        <v>84</v>
      </c>
    </row>
    <row r="6" spans="1:9" ht="14.5" customHeight="1">
      <c r="A6" s="20" t="s">
        <v>0</v>
      </c>
      <c r="B6" s="133"/>
      <c r="C6" s="21" t="s">
        <v>3</v>
      </c>
      <c r="D6" s="27" t="s">
        <v>148</v>
      </c>
      <c r="E6" s="134"/>
      <c r="F6" s="27" t="s">
        <v>45</v>
      </c>
      <c r="G6" s="27" t="s">
        <v>162</v>
      </c>
      <c r="H6" s="134"/>
      <c r="I6" s="28" t="s">
        <v>84</v>
      </c>
    </row>
    <row r="7" spans="1:9" ht="14.5" customHeight="1">
      <c r="A7" s="20" t="s">
        <v>1</v>
      </c>
      <c r="B7" s="133"/>
      <c r="C7" s="21" t="s">
        <v>3</v>
      </c>
      <c r="D7" s="27" t="s">
        <v>149</v>
      </c>
      <c r="E7" s="134"/>
      <c r="F7" s="27" t="s">
        <v>55</v>
      </c>
      <c r="G7" s="27" t="s">
        <v>163</v>
      </c>
      <c r="H7" s="134"/>
      <c r="I7" s="28" t="s">
        <v>84</v>
      </c>
    </row>
    <row r="8" spans="1:9" ht="14.5" customHeight="1">
      <c r="A8" s="20" t="s">
        <v>2</v>
      </c>
      <c r="B8" s="133"/>
      <c r="C8" s="21" t="s">
        <v>3</v>
      </c>
      <c r="D8" s="27" t="s">
        <v>150</v>
      </c>
      <c r="E8" s="134"/>
      <c r="F8" s="27" t="s">
        <v>52</v>
      </c>
      <c r="G8" s="27" t="s">
        <v>164</v>
      </c>
      <c r="H8" s="134"/>
      <c r="I8" s="28" t="s">
        <v>84</v>
      </c>
    </row>
    <row r="9" spans="1:9" ht="14.5" customHeight="1">
      <c r="A9" s="20" t="s">
        <v>111</v>
      </c>
      <c r="B9" s="133"/>
      <c r="C9" s="21" t="s">
        <v>3</v>
      </c>
      <c r="D9" s="27" t="s">
        <v>166</v>
      </c>
      <c r="E9" s="134"/>
      <c r="F9" s="27" t="s">
        <v>3</v>
      </c>
      <c r="G9" s="27" t="s">
        <v>165</v>
      </c>
      <c r="H9" s="134"/>
      <c r="I9" s="28" t="s">
        <v>84</v>
      </c>
    </row>
    <row r="10" spans="1:9" ht="14.5" customHeight="1">
      <c r="A10" s="20" t="s">
        <v>112</v>
      </c>
      <c r="B10" s="133"/>
      <c r="C10" s="21" t="s">
        <v>3</v>
      </c>
      <c r="D10" s="27" t="s">
        <v>167</v>
      </c>
      <c r="E10" s="134"/>
      <c r="F10" s="27" t="s">
        <v>3</v>
      </c>
      <c r="G10" s="27" t="s">
        <v>153</v>
      </c>
      <c r="H10" s="134"/>
      <c r="I10" s="28" t="s">
        <v>52</v>
      </c>
    </row>
    <row r="11" spans="1:9" ht="14.5" customHeight="1">
      <c r="A11" s="29" t="s">
        <v>152</v>
      </c>
      <c r="B11" s="23"/>
      <c r="C11" s="23"/>
      <c r="D11" s="27" t="s">
        <v>168</v>
      </c>
      <c r="E11" s="134"/>
      <c r="F11" s="27" t="s">
        <v>3</v>
      </c>
      <c r="G11" s="27" t="s">
        <v>154</v>
      </c>
      <c r="H11" s="134"/>
      <c r="I11" s="28" t="s">
        <v>52</v>
      </c>
    </row>
    <row r="12" spans="1:9" ht="14.5" customHeight="1">
      <c r="A12" s="20" t="s">
        <v>35</v>
      </c>
      <c r="B12" s="133"/>
      <c r="C12" s="21" t="s">
        <v>3</v>
      </c>
      <c r="D12" s="27" t="s">
        <v>169</v>
      </c>
      <c r="E12" s="134"/>
      <c r="F12" s="27" t="s">
        <v>3</v>
      </c>
      <c r="G12" s="27" t="s">
        <v>155</v>
      </c>
      <c r="H12" s="134"/>
      <c r="I12" s="28" t="s">
        <v>52</v>
      </c>
    </row>
    <row r="13" spans="1:9" ht="14.5" customHeight="1">
      <c r="A13" s="20" t="s">
        <v>36</v>
      </c>
      <c r="B13" s="133"/>
      <c r="C13" s="21" t="s">
        <v>37</v>
      </c>
      <c r="D13" s="27" t="s">
        <v>170</v>
      </c>
      <c r="E13" s="134"/>
      <c r="F13" s="27" t="s">
        <v>3</v>
      </c>
      <c r="G13" s="27" t="s">
        <v>156</v>
      </c>
      <c r="H13" s="134"/>
      <c r="I13" s="28" t="s">
        <v>52</v>
      </c>
    </row>
    <row r="14" spans="1:9" ht="14.5" customHeight="1">
      <c r="A14" s="20" t="s">
        <v>173</v>
      </c>
      <c r="B14" s="133"/>
      <c r="C14" s="21" t="s">
        <v>174</v>
      </c>
      <c r="D14" s="27" t="s">
        <v>171</v>
      </c>
      <c r="E14" s="134"/>
      <c r="F14" s="27" t="s">
        <v>3</v>
      </c>
      <c r="G14" s="27" t="s">
        <v>157</v>
      </c>
      <c r="H14" s="134"/>
      <c r="I14" s="28" t="s">
        <v>52</v>
      </c>
    </row>
    <row r="15" spans="1:9" ht="14.5" customHeight="1">
      <c r="A15" s="20" t="s">
        <v>38</v>
      </c>
      <c r="B15" s="133"/>
      <c r="C15" s="21" t="s">
        <v>39</v>
      </c>
      <c r="D15" s="27" t="s">
        <v>172</v>
      </c>
      <c r="E15" s="134"/>
      <c r="F15" s="27" t="s">
        <v>3</v>
      </c>
      <c r="G15" s="27" t="s">
        <v>158</v>
      </c>
      <c r="H15" s="134"/>
      <c r="I15" s="28" t="s">
        <v>52</v>
      </c>
    </row>
    <row r="16" spans="1:9" ht="14.5" customHeight="1">
      <c r="A16" s="20" t="s">
        <v>40</v>
      </c>
      <c r="B16" s="134"/>
      <c r="C16" s="27" t="s">
        <v>55</v>
      </c>
      <c r="D16" s="27"/>
      <c r="E16" s="27"/>
      <c r="F16" s="27"/>
      <c r="G16" s="27" t="s">
        <v>160</v>
      </c>
      <c r="H16" s="134"/>
      <c r="I16" s="28" t="s">
        <v>52</v>
      </c>
    </row>
    <row r="17" spans="1:9" ht="14.5" customHeight="1">
      <c r="A17" s="20" t="s">
        <v>40</v>
      </c>
      <c r="B17" s="156"/>
      <c r="C17" s="21" t="s">
        <v>41</v>
      </c>
      <c r="D17" s="27"/>
      <c r="E17" s="27"/>
      <c r="F17" s="27"/>
      <c r="G17" s="27"/>
      <c r="H17" s="27"/>
      <c r="I17" s="28"/>
    </row>
    <row r="18" spans="1:9" ht="14.5" customHeight="1">
      <c r="A18" s="26" t="s">
        <v>145</v>
      </c>
      <c r="B18" s="134"/>
      <c r="C18" s="27" t="s">
        <v>80</v>
      </c>
      <c r="D18" s="27"/>
      <c r="E18" s="27"/>
      <c r="F18" s="27"/>
      <c r="G18" s="27"/>
      <c r="H18" s="27"/>
      <c r="I18" s="28"/>
    </row>
    <row r="19" spans="1:9" ht="14.5" customHeight="1">
      <c r="A19" s="29" t="s">
        <v>34</v>
      </c>
      <c r="B19" s="22" t="s">
        <v>30</v>
      </c>
      <c r="C19" s="22" t="s">
        <v>31</v>
      </c>
      <c r="D19" s="22" t="s">
        <v>32</v>
      </c>
      <c r="E19" s="22" t="s">
        <v>33</v>
      </c>
      <c r="F19" s="22" t="s">
        <v>46</v>
      </c>
      <c r="G19" s="90" t="s">
        <v>263</v>
      </c>
      <c r="H19" s="86"/>
      <c r="I19" s="87"/>
    </row>
    <row r="20" spans="1:9" ht="14.5" customHeight="1">
      <c r="A20" s="30" t="s">
        <v>42</v>
      </c>
      <c r="B20" s="27">
        <f>29.11</f>
        <v>29.11</v>
      </c>
      <c r="C20" s="27">
        <f>-0.1916*10^-2</f>
        <v>-1.916E-3</v>
      </c>
      <c r="D20" s="27">
        <f>0.4003*10^-5</f>
        <v>4.0030000000000005E-6</v>
      </c>
      <c r="E20" s="27">
        <f>-0.8704*10^-9</f>
        <v>-8.7040000000000001E-10</v>
      </c>
      <c r="F20" s="27">
        <v>4.1239999999999997</v>
      </c>
      <c r="G20" s="91" t="s">
        <v>264</v>
      </c>
      <c r="H20" s="86"/>
      <c r="I20" s="87"/>
    </row>
    <row r="21" spans="1:9" ht="14.5" customHeight="1">
      <c r="A21" s="30" t="s">
        <v>26</v>
      </c>
      <c r="B21" s="27">
        <v>28.16</v>
      </c>
      <c r="C21" s="27">
        <f>0.1675*10^-2</f>
        <v>1.6750000000000001E-3</v>
      </c>
      <c r="D21" s="27">
        <f>0.5372*10^-5</f>
        <v>5.3720000000000004E-6</v>
      </c>
      <c r="E21" s="27">
        <f>-2.222*10^-9</f>
        <v>-2.222E-9</v>
      </c>
      <c r="F21" s="27">
        <v>0.29680000000000001</v>
      </c>
      <c r="G21" s="91" t="s">
        <v>268</v>
      </c>
      <c r="H21" s="86"/>
      <c r="I21" s="87"/>
    </row>
    <row r="22" spans="1:9" ht="14.5" customHeight="1">
      <c r="A22" s="30" t="s">
        <v>27</v>
      </c>
      <c r="B22" s="27">
        <v>22.26</v>
      </c>
      <c r="C22" s="27">
        <f>5.981*10^-2</f>
        <v>5.9810000000000002E-2</v>
      </c>
      <c r="D22" s="27">
        <f>-3.501*10^-5</f>
        <v>-3.5009999999999999E-5</v>
      </c>
      <c r="E22" s="27">
        <f>7.469*10^-9</f>
        <v>7.4690000000000006E-9</v>
      </c>
      <c r="F22" s="27">
        <v>0.18890000000000001</v>
      </c>
      <c r="G22" s="91" t="s">
        <v>265</v>
      </c>
      <c r="H22" s="86"/>
      <c r="I22" s="87"/>
    </row>
    <row r="23" spans="1:9" ht="14.5" customHeight="1">
      <c r="A23" s="30" t="s">
        <v>28</v>
      </c>
      <c r="B23" s="27">
        <v>19.89</v>
      </c>
      <c r="C23" s="27">
        <f>5.024*10^-2</f>
        <v>5.024E-2</v>
      </c>
      <c r="D23" s="27">
        <f>1.269*10^-5</f>
        <v>1.269E-5</v>
      </c>
      <c r="E23" s="27">
        <f>-11.01*10^-9</f>
        <v>-1.1010000000000001E-8</v>
      </c>
      <c r="F23" s="27">
        <v>0.51819999999999999</v>
      </c>
      <c r="G23" s="91" t="s">
        <v>266</v>
      </c>
      <c r="H23" s="86"/>
      <c r="I23" s="87"/>
    </row>
    <row r="24" spans="1:9" ht="14.5" customHeight="1">
      <c r="A24" s="30" t="s">
        <v>25</v>
      </c>
      <c r="B24" s="27">
        <v>28.9</v>
      </c>
      <c r="C24" s="27">
        <f>-0.1571*10^-2</f>
        <v>-1.5709999999999999E-3</v>
      </c>
      <c r="D24" s="27">
        <f>0.8081*10^-5</f>
        <v>8.0810000000000011E-6</v>
      </c>
      <c r="E24" s="27">
        <f>-2.873*10^-9</f>
        <v>-2.8730000000000003E-9</v>
      </c>
      <c r="F24" s="27">
        <v>0.29680000000000001</v>
      </c>
      <c r="G24" s="91" t="s">
        <v>269</v>
      </c>
      <c r="H24" s="86"/>
      <c r="I24" s="87"/>
    </row>
    <row r="25" spans="1:9" ht="14.5" customHeight="1">
      <c r="A25" s="30" t="s">
        <v>24</v>
      </c>
      <c r="B25" s="27">
        <v>25.48</v>
      </c>
      <c r="C25" s="27">
        <f>1.52*10^-2</f>
        <v>1.52E-2</v>
      </c>
      <c r="D25" s="27">
        <f>-0.7155*10^-5</f>
        <v>-7.155000000000001E-6</v>
      </c>
      <c r="E25" s="27">
        <f>1.312*10^-9</f>
        <v>1.3120000000000002E-9</v>
      </c>
      <c r="F25" s="27">
        <v>0.25979999999999998</v>
      </c>
      <c r="G25" s="91" t="s">
        <v>270</v>
      </c>
      <c r="H25" s="86"/>
      <c r="I25" s="87"/>
    </row>
    <row r="26" spans="1:9" ht="14.5" customHeight="1">
      <c r="A26" s="30" t="s">
        <v>29</v>
      </c>
      <c r="B26" s="27">
        <v>32.24</v>
      </c>
      <c r="C26" s="27">
        <f>0.1923*10^-2</f>
        <v>1.923E-3</v>
      </c>
      <c r="D26" s="27">
        <f>1.055*10^-5</f>
        <v>1.0550000000000001E-5</v>
      </c>
      <c r="E26" s="27">
        <f>-3.595*10^-9</f>
        <v>-3.5950000000000005E-9</v>
      </c>
      <c r="F26" s="27">
        <v>0.28699999999999998</v>
      </c>
      <c r="G26" s="91" t="s">
        <v>271</v>
      </c>
      <c r="H26" s="86"/>
      <c r="I26" s="87"/>
    </row>
    <row r="27" spans="1:9" ht="14.5" customHeight="1">
      <c r="A27" s="30"/>
      <c r="B27" s="27"/>
      <c r="C27" s="27"/>
      <c r="D27" s="27"/>
      <c r="E27" s="27"/>
      <c r="F27" s="27"/>
      <c r="G27" s="91" t="s">
        <v>272</v>
      </c>
      <c r="H27" s="86"/>
      <c r="I27" s="87"/>
    </row>
    <row r="28" spans="1:9" ht="14.5" customHeight="1">
      <c r="A28" s="30"/>
      <c r="B28" s="27"/>
      <c r="C28" s="27"/>
      <c r="D28" s="27"/>
      <c r="E28" s="27"/>
      <c r="F28" s="27"/>
      <c r="G28" s="91" t="s">
        <v>273</v>
      </c>
      <c r="H28" s="86"/>
      <c r="I28" s="87"/>
    </row>
    <row r="29" spans="1:9" ht="14.5" customHeight="1">
      <c r="A29" s="102"/>
      <c r="B29" s="50"/>
      <c r="C29" s="50"/>
      <c r="D29" s="50"/>
      <c r="E29" s="50"/>
      <c r="F29" s="27"/>
      <c r="G29" s="90" t="s">
        <v>274</v>
      </c>
      <c r="H29" s="86"/>
      <c r="I29" s="87"/>
    </row>
    <row r="30" spans="1:9" ht="14.5" customHeight="1">
      <c r="A30" s="85" t="s">
        <v>191</v>
      </c>
      <c r="B30" s="155"/>
      <c r="C30" s="92" t="s">
        <v>192</v>
      </c>
      <c r="D30" s="132">
        <f>B30*3600*24*365/1000</f>
        <v>0</v>
      </c>
      <c r="E30" s="92" t="s">
        <v>390</v>
      </c>
      <c r="F30" s="27"/>
      <c r="G30" s="90" t="s">
        <v>275</v>
      </c>
      <c r="H30" s="86"/>
      <c r="I30" s="87"/>
    </row>
    <row r="31" spans="1:9" ht="14.5" customHeight="1">
      <c r="A31" s="102"/>
      <c r="B31" s="93"/>
      <c r="C31" s="50"/>
      <c r="D31" s="50"/>
      <c r="E31" s="50"/>
      <c r="F31" s="27"/>
      <c r="G31" s="90" t="s">
        <v>276</v>
      </c>
      <c r="H31" s="86"/>
      <c r="I31" s="87"/>
    </row>
    <row r="32" spans="1:9" ht="14.5" customHeight="1" thickBot="1">
      <c r="A32" s="103"/>
      <c r="B32" s="31"/>
      <c r="C32" s="31"/>
      <c r="D32" s="31"/>
      <c r="E32" s="31"/>
      <c r="F32" s="31"/>
      <c r="G32" s="104" t="s">
        <v>277</v>
      </c>
      <c r="H32" s="88"/>
      <c r="I32" s="89"/>
    </row>
    <row r="33" spans="1:9" ht="14.5" customHeight="1" thickBot="1">
      <c r="A33" s="41"/>
      <c r="B33" s="27"/>
      <c r="C33" s="27"/>
      <c r="D33" s="27"/>
      <c r="E33" s="27"/>
      <c r="F33" s="27"/>
      <c r="G33" s="27"/>
      <c r="H33" s="27"/>
      <c r="I33" s="27"/>
    </row>
    <row r="34" spans="1:9" ht="14.5" customHeight="1">
      <c r="A34" s="36" t="s">
        <v>113</v>
      </c>
      <c r="B34" s="37"/>
      <c r="C34" s="37"/>
      <c r="D34" s="37"/>
      <c r="E34" s="37"/>
      <c r="F34" s="38"/>
      <c r="G34" s="36" t="s">
        <v>131</v>
      </c>
      <c r="H34" s="37"/>
      <c r="I34" s="38"/>
    </row>
    <row r="35" spans="1:9" ht="14.5" customHeight="1">
      <c r="A35" s="99" t="s">
        <v>129</v>
      </c>
      <c r="B35" s="98" t="s">
        <v>130</v>
      </c>
      <c r="C35" s="34"/>
      <c r="D35" s="94" t="s">
        <v>114</v>
      </c>
      <c r="E35" s="141"/>
      <c r="F35" s="39" t="s">
        <v>4</v>
      </c>
      <c r="G35" s="29" t="s">
        <v>132</v>
      </c>
      <c r="H35" s="23"/>
      <c r="I35" s="25"/>
    </row>
    <row r="36" spans="1:9" ht="14.5" customHeight="1">
      <c r="A36" s="100" t="s">
        <v>0</v>
      </c>
      <c r="B36" s="154"/>
      <c r="C36" s="34"/>
      <c r="D36" s="94" t="s">
        <v>115</v>
      </c>
      <c r="E36" s="141"/>
      <c r="F36" s="39" t="s">
        <v>5</v>
      </c>
      <c r="G36" s="40" t="s">
        <v>0</v>
      </c>
      <c r="H36" s="141"/>
      <c r="I36" s="39" t="s">
        <v>179</v>
      </c>
    </row>
    <row r="37" spans="1:9" ht="14.5" customHeight="1">
      <c r="A37" s="100" t="s">
        <v>1</v>
      </c>
      <c r="B37" s="154"/>
      <c r="C37" s="34"/>
      <c r="D37" s="94" t="s">
        <v>116</v>
      </c>
      <c r="E37" s="141"/>
      <c r="F37" s="39" t="s">
        <v>6</v>
      </c>
      <c r="G37" s="40" t="s">
        <v>1</v>
      </c>
      <c r="H37" s="141"/>
      <c r="I37" s="39" t="s">
        <v>179</v>
      </c>
    </row>
    <row r="38" spans="1:9" ht="14.5" customHeight="1">
      <c r="A38" s="100" t="s">
        <v>2</v>
      </c>
      <c r="B38" s="154"/>
      <c r="C38" s="34"/>
      <c r="D38" s="94" t="s">
        <v>117</v>
      </c>
      <c r="E38" s="141"/>
      <c r="F38" s="39" t="s">
        <v>6</v>
      </c>
      <c r="G38" s="40" t="s">
        <v>2</v>
      </c>
      <c r="H38" s="141"/>
      <c r="I38" s="39" t="s">
        <v>179</v>
      </c>
    </row>
    <row r="39" spans="1:9" ht="14.5" customHeight="1">
      <c r="A39" s="100" t="s">
        <v>111</v>
      </c>
      <c r="B39" s="154"/>
      <c r="C39" s="34"/>
      <c r="D39" s="94" t="s">
        <v>118</v>
      </c>
      <c r="E39" s="141"/>
      <c r="F39" s="39" t="s">
        <v>6</v>
      </c>
      <c r="G39" s="40"/>
      <c r="H39" s="34"/>
      <c r="I39" s="39"/>
    </row>
    <row r="40" spans="1:9" ht="14.5" customHeight="1">
      <c r="A40" s="100" t="s">
        <v>112</v>
      </c>
      <c r="B40" s="154"/>
      <c r="C40" s="34"/>
      <c r="D40" s="94" t="s">
        <v>119</v>
      </c>
      <c r="E40" s="141"/>
      <c r="F40" s="39" t="s">
        <v>6</v>
      </c>
      <c r="G40" s="29" t="s">
        <v>133</v>
      </c>
      <c r="H40" s="23"/>
      <c r="I40" s="25"/>
    </row>
    <row r="41" spans="1:9" ht="14.5" customHeight="1">
      <c r="A41" s="100" t="s">
        <v>178</v>
      </c>
      <c r="B41" s="97">
        <f>SUM(B36:B40)</f>
        <v>0</v>
      </c>
      <c r="C41" s="34"/>
      <c r="D41" s="94" t="s">
        <v>120</v>
      </c>
      <c r="E41" s="141"/>
      <c r="F41" s="39" t="s">
        <v>5</v>
      </c>
      <c r="G41" s="40" t="s">
        <v>10</v>
      </c>
      <c r="H41" s="141"/>
      <c r="I41" s="39" t="s">
        <v>179</v>
      </c>
    </row>
    <row r="42" spans="1:9" ht="14.5" customHeight="1">
      <c r="A42" s="99" t="s">
        <v>126</v>
      </c>
      <c r="B42" s="98" t="s">
        <v>130</v>
      </c>
      <c r="C42" s="34"/>
      <c r="D42" s="94" t="s">
        <v>121</v>
      </c>
      <c r="E42" s="141"/>
      <c r="F42" s="39" t="s">
        <v>4</v>
      </c>
      <c r="G42" s="40" t="s">
        <v>11</v>
      </c>
      <c r="H42" s="141"/>
      <c r="I42" s="39" t="s">
        <v>179</v>
      </c>
    </row>
    <row r="43" spans="1:9" ht="14.5" customHeight="1">
      <c r="A43" s="100" t="s">
        <v>0</v>
      </c>
      <c r="B43" s="139"/>
      <c r="C43" s="34"/>
      <c r="D43" s="94" t="s">
        <v>122</v>
      </c>
      <c r="E43" s="141"/>
      <c r="F43" s="39" t="s">
        <v>7</v>
      </c>
      <c r="G43" s="40" t="s">
        <v>12</v>
      </c>
      <c r="H43" s="141"/>
      <c r="I43" s="39" t="s">
        <v>179</v>
      </c>
    </row>
    <row r="44" spans="1:9" ht="14.5" customHeight="1">
      <c r="A44" s="100" t="s">
        <v>1</v>
      </c>
      <c r="B44" s="139"/>
      <c r="C44" s="34"/>
      <c r="D44" s="94" t="s">
        <v>123</v>
      </c>
      <c r="E44" s="141"/>
      <c r="F44" s="39" t="s">
        <v>7</v>
      </c>
      <c r="G44" s="40" t="s">
        <v>13</v>
      </c>
      <c r="H44" s="141"/>
      <c r="I44" s="39" t="s">
        <v>179</v>
      </c>
    </row>
    <row r="45" spans="1:9" ht="14.5" customHeight="1">
      <c r="A45" s="100" t="s">
        <v>2</v>
      </c>
      <c r="B45" s="139"/>
      <c r="C45" s="34"/>
      <c r="D45" s="94" t="s">
        <v>124</v>
      </c>
      <c r="E45" s="141"/>
      <c r="F45" s="39" t="s">
        <v>8</v>
      </c>
      <c r="G45" s="40" t="s">
        <v>14</v>
      </c>
      <c r="H45" s="141"/>
      <c r="I45" s="39" t="s">
        <v>179</v>
      </c>
    </row>
    <row r="46" spans="1:9" ht="14.5" customHeight="1">
      <c r="A46" s="100" t="s">
        <v>178</v>
      </c>
      <c r="B46" s="96">
        <f>SUM(B43:B45)</f>
        <v>0</v>
      </c>
      <c r="C46" s="34"/>
      <c r="D46" s="94" t="s">
        <v>125</v>
      </c>
      <c r="E46" s="141"/>
      <c r="F46" s="39" t="s">
        <v>9</v>
      </c>
      <c r="G46" s="40" t="s">
        <v>134</v>
      </c>
      <c r="H46" s="141"/>
      <c r="I46" s="39" t="s">
        <v>179</v>
      </c>
    </row>
    <row r="47" spans="1:9" ht="14.5" customHeight="1">
      <c r="A47" s="100"/>
      <c r="B47" s="98" t="s">
        <v>127</v>
      </c>
      <c r="C47" s="34"/>
      <c r="D47" s="34"/>
      <c r="E47" s="34"/>
      <c r="F47" s="39"/>
      <c r="G47" s="40" t="s">
        <v>135</v>
      </c>
      <c r="H47" s="141"/>
      <c r="I47" s="39" t="s">
        <v>16</v>
      </c>
    </row>
    <row r="48" spans="1:9" ht="14.5" customHeight="1">
      <c r="A48" s="100" t="s">
        <v>0</v>
      </c>
      <c r="B48" s="139"/>
      <c r="C48" s="34"/>
      <c r="D48" s="34"/>
      <c r="E48" s="34"/>
      <c r="F48" s="39"/>
      <c r="G48" s="40" t="s">
        <v>136</v>
      </c>
      <c r="H48" s="141"/>
      <c r="I48" s="39" t="s">
        <v>5</v>
      </c>
    </row>
    <row r="49" spans="1:11" ht="14.5" customHeight="1">
      <c r="A49" s="100" t="s">
        <v>1</v>
      </c>
      <c r="B49" s="139"/>
      <c r="C49" s="34"/>
      <c r="D49" s="34"/>
      <c r="E49" s="34"/>
      <c r="F49" s="39"/>
      <c r="G49" s="40" t="s">
        <v>136</v>
      </c>
      <c r="H49" s="141"/>
      <c r="I49" s="39" t="s">
        <v>17</v>
      </c>
    </row>
    <row r="50" spans="1:11" ht="14.5" customHeight="1">
      <c r="A50" s="100" t="s">
        <v>2</v>
      </c>
      <c r="B50" s="139"/>
      <c r="C50" s="34"/>
      <c r="D50" s="34"/>
      <c r="E50" s="34"/>
      <c r="F50" s="39"/>
      <c r="G50" s="40" t="s">
        <v>137</v>
      </c>
      <c r="H50" s="141"/>
      <c r="I50" s="39" t="s">
        <v>18</v>
      </c>
    </row>
    <row r="51" spans="1:11" ht="14.5" customHeight="1">
      <c r="A51" s="100"/>
      <c r="B51" s="98" t="s">
        <v>128</v>
      </c>
      <c r="C51" s="34"/>
      <c r="D51" s="34"/>
      <c r="E51" s="34"/>
      <c r="F51" s="39"/>
      <c r="G51" s="45" t="s">
        <v>184</v>
      </c>
      <c r="H51" s="46"/>
      <c r="I51" s="47"/>
    </row>
    <row r="52" spans="1:11" ht="14.5" customHeight="1">
      <c r="A52" s="100" t="s">
        <v>0</v>
      </c>
      <c r="B52" s="139"/>
      <c r="C52" s="34"/>
      <c r="D52" s="34"/>
      <c r="E52" s="34"/>
      <c r="F52" s="39"/>
      <c r="G52" s="40" t="s">
        <v>138</v>
      </c>
      <c r="H52" s="141"/>
      <c r="I52" s="39" t="s">
        <v>5</v>
      </c>
    </row>
    <row r="53" spans="1:11" ht="14.5" customHeight="1">
      <c r="A53" s="100" t="s">
        <v>1</v>
      </c>
      <c r="B53" s="139"/>
      <c r="C53" s="34"/>
      <c r="D53" s="34"/>
      <c r="E53" s="34"/>
      <c r="F53" s="39"/>
      <c r="G53" s="40" t="s">
        <v>139</v>
      </c>
      <c r="H53" s="141"/>
      <c r="I53" s="39" t="s">
        <v>5</v>
      </c>
    </row>
    <row r="54" spans="1:11" ht="14.5" customHeight="1" thickBot="1">
      <c r="A54" s="101" t="s">
        <v>2</v>
      </c>
      <c r="B54" s="157"/>
      <c r="C54" s="43"/>
      <c r="D54" s="43"/>
      <c r="E54" s="43"/>
      <c r="F54" s="158"/>
      <c r="G54" s="40" t="s">
        <v>140</v>
      </c>
      <c r="H54" s="141"/>
      <c r="I54" s="39" t="s">
        <v>5</v>
      </c>
    </row>
    <row r="55" spans="1:11" ht="14.5" customHeight="1">
      <c r="A55" s="149" t="s">
        <v>201</v>
      </c>
      <c r="B55" s="137"/>
      <c r="C55" s="137"/>
      <c r="D55" s="51" t="s">
        <v>202</v>
      </c>
      <c r="E55" s="32"/>
      <c r="F55" s="33"/>
      <c r="G55" s="34" t="s">
        <v>141</v>
      </c>
      <c r="H55" s="141"/>
      <c r="I55" s="39" t="s">
        <v>5</v>
      </c>
    </row>
    <row r="56" spans="1:11" ht="14.5" customHeight="1">
      <c r="A56" s="54" t="s">
        <v>185</v>
      </c>
      <c r="B56" s="141"/>
      <c r="C56" s="35" t="s">
        <v>22</v>
      </c>
      <c r="D56" s="63" t="s">
        <v>203</v>
      </c>
      <c r="E56" s="23"/>
      <c r="F56" s="25"/>
      <c r="G56" s="50" t="s">
        <v>142</v>
      </c>
      <c r="H56" s="143"/>
      <c r="I56" s="49" t="s">
        <v>19</v>
      </c>
    </row>
    <row r="57" spans="1:11" ht="14.5" customHeight="1">
      <c r="A57" s="54" t="s">
        <v>186</v>
      </c>
      <c r="B57" s="141"/>
      <c r="C57" s="35" t="s">
        <v>22</v>
      </c>
      <c r="D57" s="64" t="s">
        <v>56</v>
      </c>
      <c r="E57" s="141"/>
      <c r="F57" s="55" t="s">
        <v>45</v>
      </c>
      <c r="G57" s="50" t="s">
        <v>143</v>
      </c>
      <c r="H57" s="143"/>
      <c r="I57" s="49" t="s">
        <v>180</v>
      </c>
    </row>
    <row r="58" spans="1:11" ht="14.5" customHeight="1">
      <c r="A58" s="54" t="s">
        <v>187</v>
      </c>
      <c r="B58" s="141"/>
      <c r="C58" s="35" t="s">
        <v>22</v>
      </c>
      <c r="D58" s="64" t="s">
        <v>57</v>
      </c>
      <c r="E58" s="141"/>
      <c r="F58" s="55" t="s">
        <v>41</v>
      </c>
      <c r="G58" s="50"/>
      <c r="H58" s="50"/>
      <c r="I58" s="49" t="s">
        <v>181</v>
      </c>
    </row>
    <row r="59" spans="1:11" ht="14.5" customHeight="1">
      <c r="A59" s="54" t="s">
        <v>193</v>
      </c>
      <c r="B59" s="141"/>
      <c r="C59" s="35" t="s">
        <v>41</v>
      </c>
      <c r="D59" s="64" t="s">
        <v>57</v>
      </c>
      <c r="E59" s="141"/>
      <c r="F59" s="55" t="s">
        <v>55</v>
      </c>
      <c r="G59" s="50"/>
      <c r="H59" s="50"/>
      <c r="I59" s="49" t="s">
        <v>182</v>
      </c>
    </row>
    <row r="60" spans="1:11" ht="14.5" customHeight="1" thickBot="1">
      <c r="A60" s="54" t="s">
        <v>188</v>
      </c>
      <c r="B60" s="141"/>
      <c r="C60" s="35" t="s">
        <v>45</v>
      </c>
      <c r="D60" s="64"/>
      <c r="E60" s="35" t="s">
        <v>6</v>
      </c>
      <c r="F60" s="55" t="s">
        <v>384</v>
      </c>
      <c r="G60" s="50"/>
      <c r="H60" s="50"/>
      <c r="I60" s="49" t="s">
        <v>183</v>
      </c>
    </row>
    <row r="61" spans="1:11" ht="14.5" customHeight="1">
      <c r="A61" s="54" t="s">
        <v>189</v>
      </c>
      <c r="B61" s="141"/>
      <c r="C61" s="35" t="s">
        <v>45</v>
      </c>
      <c r="D61" s="64" t="s">
        <v>21</v>
      </c>
      <c r="E61" s="139"/>
      <c r="F61" s="160"/>
      <c r="G61" s="52" t="s">
        <v>211</v>
      </c>
      <c r="H61" s="32"/>
      <c r="I61" s="32"/>
      <c r="J61" s="32"/>
      <c r="K61" s="33"/>
    </row>
    <row r="62" spans="1:11" ht="14.5" customHeight="1">
      <c r="A62" s="54" t="s">
        <v>194</v>
      </c>
      <c r="B62" s="141"/>
      <c r="C62" s="35" t="s">
        <v>197</v>
      </c>
      <c r="D62" s="64" t="s">
        <v>20</v>
      </c>
      <c r="E62" s="139"/>
      <c r="F62" s="160"/>
      <c r="G62" s="35" t="s">
        <v>58</v>
      </c>
      <c r="H62" s="141"/>
      <c r="I62" s="35" t="s">
        <v>45</v>
      </c>
      <c r="J62" s="35"/>
      <c r="K62" s="55"/>
    </row>
    <row r="63" spans="1:11" ht="14.5" customHeight="1">
      <c r="A63" s="54" t="s">
        <v>195</v>
      </c>
      <c r="B63" s="141"/>
      <c r="C63" s="35" t="s">
        <v>197</v>
      </c>
      <c r="D63" s="64" t="s">
        <v>49</v>
      </c>
      <c r="E63" s="139"/>
      <c r="F63" s="160"/>
      <c r="G63" s="35" t="s">
        <v>209</v>
      </c>
      <c r="H63" s="143"/>
      <c r="I63" s="35" t="s">
        <v>41</v>
      </c>
      <c r="J63" s="35"/>
      <c r="K63" s="55"/>
    </row>
    <row r="64" spans="1:11" ht="14.5" customHeight="1">
      <c r="A64" s="54" t="s">
        <v>196</v>
      </c>
      <c r="B64" s="141"/>
      <c r="C64" s="35" t="s">
        <v>197</v>
      </c>
      <c r="D64" s="64" t="s">
        <v>15</v>
      </c>
      <c r="E64" s="65">
        <f>SUM(E61:E63)</f>
        <v>0</v>
      </c>
      <c r="F64" s="66">
        <f>SUM(F61:F63)</f>
        <v>0</v>
      </c>
      <c r="G64" s="35" t="s">
        <v>210</v>
      </c>
      <c r="H64" s="143"/>
      <c r="I64" s="35" t="s">
        <v>41</v>
      </c>
      <c r="J64" s="35"/>
      <c r="K64" s="55"/>
    </row>
    <row r="65" spans="1:26" ht="14.5" customHeight="1">
      <c r="A65" s="56" t="s">
        <v>198</v>
      </c>
      <c r="B65" s="143"/>
      <c r="C65" s="48" t="s">
        <v>197</v>
      </c>
      <c r="D65" s="63" t="s">
        <v>204</v>
      </c>
      <c r="E65" s="23"/>
      <c r="F65" s="25"/>
      <c r="G65" s="35"/>
      <c r="H65" s="141"/>
      <c r="I65" s="35" t="s">
        <v>55</v>
      </c>
      <c r="J65" s="35"/>
      <c r="K65" s="55"/>
    </row>
    <row r="66" spans="1:26" ht="14.5" customHeight="1">
      <c r="A66" s="56" t="s">
        <v>190</v>
      </c>
      <c r="B66" s="143"/>
      <c r="C66" s="48" t="s">
        <v>41</v>
      </c>
      <c r="D66" s="64" t="s">
        <v>53</v>
      </c>
      <c r="E66" s="141"/>
      <c r="F66" s="55" t="s">
        <v>45</v>
      </c>
      <c r="G66" s="35"/>
      <c r="H66" s="35"/>
      <c r="I66" s="35"/>
      <c r="J66" s="35"/>
      <c r="K66" s="55"/>
    </row>
    <row r="67" spans="1:26" ht="14.5" customHeight="1">
      <c r="A67" s="54" t="s">
        <v>371</v>
      </c>
      <c r="B67" s="141"/>
      <c r="C67" s="35" t="s">
        <v>23</v>
      </c>
      <c r="D67" s="64" t="s">
        <v>54</v>
      </c>
      <c r="E67" s="141"/>
      <c r="F67" s="55" t="s">
        <v>41</v>
      </c>
      <c r="G67" s="35"/>
      <c r="H67" s="35" t="s">
        <v>50</v>
      </c>
      <c r="I67" s="35" t="s">
        <v>94</v>
      </c>
      <c r="J67" s="35" t="s">
        <v>364</v>
      </c>
      <c r="K67" s="55" t="s">
        <v>365</v>
      </c>
      <c r="Z67" s="12"/>
    </row>
    <row r="68" spans="1:26" ht="14.5" customHeight="1">
      <c r="A68" s="54" t="s">
        <v>363</v>
      </c>
      <c r="B68" s="141"/>
      <c r="C68" s="35" t="s">
        <v>5</v>
      </c>
      <c r="D68" s="64" t="s">
        <v>54</v>
      </c>
      <c r="E68" s="141"/>
      <c r="F68" s="55" t="s">
        <v>55</v>
      </c>
      <c r="G68" s="35" t="s">
        <v>12</v>
      </c>
      <c r="H68" s="139"/>
      <c r="I68" s="152"/>
      <c r="J68" s="139"/>
      <c r="K68" s="139"/>
    </row>
    <row r="69" spans="1:26" ht="14.5" customHeight="1">
      <c r="A69" s="54" t="s">
        <v>332</v>
      </c>
      <c r="B69" s="141"/>
      <c r="C69" s="35" t="s">
        <v>5</v>
      </c>
      <c r="D69" s="64"/>
      <c r="E69" s="35" t="s">
        <v>50</v>
      </c>
      <c r="F69" s="55" t="s">
        <v>385</v>
      </c>
      <c r="G69" s="35" t="s">
        <v>43</v>
      </c>
      <c r="H69" s="139"/>
      <c r="I69" s="152"/>
      <c r="J69" s="139"/>
      <c r="K69" s="139"/>
    </row>
    <row r="70" spans="1:26" ht="14.5" customHeight="1">
      <c r="A70" s="54" t="s">
        <v>332</v>
      </c>
      <c r="B70" s="141"/>
      <c r="C70" s="35" t="s">
        <v>17</v>
      </c>
      <c r="D70" s="64" t="s">
        <v>10</v>
      </c>
      <c r="E70" s="139"/>
      <c r="F70" s="160"/>
      <c r="G70" s="35" t="s">
        <v>14</v>
      </c>
      <c r="H70" s="139"/>
      <c r="I70" s="152"/>
      <c r="J70" s="139"/>
      <c r="K70" s="139"/>
    </row>
    <row r="71" spans="1:26" ht="14.5" customHeight="1">
      <c r="A71" s="54" t="s">
        <v>368</v>
      </c>
      <c r="B71" s="141"/>
      <c r="C71" s="35" t="s">
        <v>5</v>
      </c>
      <c r="D71" s="64" t="s">
        <v>11</v>
      </c>
      <c r="E71" s="139"/>
      <c r="F71" s="160"/>
      <c r="G71" s="35" t="s">
        <v>44</v>
      </c>
      <c r="H71" s="139"/>
      <c r="I71" s="152"/>
      <c r="J71" s="139"/>
      <c r="K71" s="139"/>
    </row>
    <row r="72" spans="1:26" ht="14.5" customHeight="1">
      <c r="A72" s="54" t="s">
        <v>368</v>
      </c>
      <c r="B72" s="141"/>
      <c r="C72" s="35" t="s">
        <v>17</v>
      </c>
      <c r="D72" s="64" t="s">
        <v>12</v>
      </c>
      <c r="E72" s="139"/>
      <c r="F72" s="160"/>
      <c r="G72" s="35" t="s">
        <v>15</v>
      </c>
      <c r="H72" s="65">
        <f>SUM(H68:H71)</f>
        <v>0</v>
      </c>
      <c r="I72" s="109">
        <f>SUM(I68:I71)</f>
        <v>0</v>
      </c>
      <c r="J72" s="65">
        <f>SUM(J68:J71)</f>
        <v>0</v>
      </c>
      <c r="K72" s="67">
        <f>SUM(K68:K71)</f>
        <v>0</v>
      </c>
    </row>
    <row r="73" spans="1:26" ht="14.5" customHeight="1">
      <c r="A73" s="56" t="s">
        <v>369</v>
      </c>
      <c r="B73" s="143"/>
      <c r="C73" s="48" t="s">
        <v>5</v>
      </c>
      <c r="D73" s="64" t="s">
        <v>13</v>
      </c>
      <c r="E73" s="139"/>
      <c r="F73" s="160"/>
      <c r="G73" s="35"/>
      <c r="H73" s="35"/>
      <c r="I73" s="35"/>
      <c r="J73" s="35"/>
      <c r="K73" s="55"/>
    </row>
    <row r="74" spans="1:26" ht="14.5" customHeight="1">
      <c r="A74" s="56" t="s">
        <v>200</v>
      </c>
      <c r="B74" s="143"/>
      <c r="C74" s="48" t="s">
        <v>41</v>
      </c>
      <c r="D74" s="64" t="s">
        <v>14</v>
      </c>
      <c r="E74" s="139"/>
      <c r="F74" s="160"/>
      <c r="G74" s="35" t="s">
        <v>363</v>
      </c>
      <c r="H74" s="141"/>
      <c r="I74" s="35" t="s">
        <v>5</v>
      </c>
      <c r="J74" s="35"/>
      <c r="K74" s="55"/>
    </row>
    <row r="75" spans="1:26" ht="14.5" customHeight="1">
      <c r="A75" s="56" t="s">
        <v>199</v>
      </c>
      <c r="B75" s="48"/>
      <c r="C75" s="48"/>
      <c r="D75" s="64" t="s">
        <v>15</v>
      </c>
      <c r="E75" s="65">
        <f>SUM(E70:E74)</f>
        <v>0</v>
      </c>
      <c r="F75" s="66">
        <f>SUM(F70:F74)</f>
        <v>0</v>
      </c>
      <c r="G75" s="35" t="s">
        <v>332</v>
      </c>
      <c r="H75" s="141"/>
      <c r="I75" s="35" t="s">
        <v>5</v>
      </c>
      <c r="J75" s="35"/>
      <c r="K75" s="55"/>
    </row>
    <row r="76" spans="1:26" ht="14.5" customHeight="1" thickBot="1">
      <c r="A76" s="58" t="s">
        <v>370</v>
      </c>
      <c r="B76" s="59"/>
      <c r="C76" s="59"/>
      <c r="D76" s="64"/>
      <c r="E76" s="35"/>
      <c r="F76" s="55"/>
      <c r="G76" s="48" t="s">
        <v>387</v>
      </c>
      <c r="H76" s="143"/>
      <c r="I76" s="48" t="s">
        <v>5</v>
      </c>
      <c r="J76" s="35"/>
      <c r="K76" s="55"/>
    </row>
    <row r="77" spans="1:26" ht="14.5" customHeight="1">
      <c r="A77" s="51" t="s">
        <v>219</v>
      </c>
      <c r="B77" s="32"/>
      <c r="C77" s="33"/>
      <c r="D77" s="72" t="s">
        <v>205</v>
      </c>
      <c r="E77" s="159"/>
      <c r="F77" s="25" t="s">
        <v>5</v>
      </c>
      <c r="G77" s="35"/>
      <c r="H77" s="35"/>
      <c r="I77" s="35"/>
      <c r="J77" s="35"/>
      <c r="K77" s="55"/>
    </row>
    <row r="78" spans="1:26" ht="14.5" customHeight="1">
      <c r="A78" s="54" t="s">
        <v>63</v>
      </c>
      <c r="B78" s="141"/>
      <c r="C78" s="55" t="s">
        <v>45</v>
      </c>
      <c r="D78" s="73"/>
      <c r="E78" s="35"/>
      <c r="F78" s="55"/>
      <c r="G78" s="35" t="s">
        <v>388</v>
      </c>
      <c r="H78" s="141"/>
      <c r="I78" s="35" t="s">
        <v>5</v>
      </c>
      <c r="J78" s="35"/>
      <c r="K78" s="55"/>
    </row>
    <row r="79" spans="1:26" ht="14.5" customHeight="1">
      <c r="A79" s="54" t="s">
        <v>64</v>
      </c>
      <c r="B79" s="141"/>
      <c r="C79" s="55" t="s">
        <v>55</v>
      </c>
      <c r="D79" s="74" t="s">
        <v>206</v>
      </c>
      <c r="E79" s="60"/>
      <c r="F79" s="25"/>
      <c r="G79" s="35" t="s">
        <v>332</v>
      </c>
      <c r="H79" s="141"/>
      <c r="I79" s="35" t="s">
        <v>17</v>
      </c>
      <c r="J79" s="35"/>
      <c r="K79" s="55"/>
    </row>
    <row r="80" spans="1:26" ht="14.5" customHeight="1">
      <c r="A80" s="54"/>
      <c r="B80" s="35"/>
      <c r="C80" s="55"/>
      <c r="D80" s="69" t="s">
        <v>51</v>
      </c>
      <c r="E80" s="141"/>
      <c r="F80" s="55" t="s">
        <v>45</v>
      </c>
      <c r="G80" s="35"/>
      <c r="H80" s="35"/>
      <c r="I80" s="35"/>
      <c r="J80" s="35"/>
      <c r="K80" s="55"/>
    </row>
    <row r="81" spans="1:48" ht="14.5" customHeight="1">
      <c r="A81" s="75" t="s">
        <v>213</v>
      </c>
      <c r="B81" s="71" t="s">
        <v>214</v>
      </c>
      <c r="C81" s="76" t="s">
        <v>215</v>
      </c>
      <c r="D81" s="69" t="s">
        <v>47</v>
      </c>
      <c r="E81" s="143"/>
      <c r="F81" s="57" t="s">
        <v>41</v>
      </c>
      <c r="G81" s="48" t="s">
        <v>212</v>
      </c>
      <c r="H81" s="35"/>
      <c r="I81" s="35"/>
      <c r="J81" s="35"/>
      <c r="K81" s="55"/>
    </row>
    <row r="82" spans="1:48" ht="14.5" customHeight="1" thickBot="1">
      <c r="A82" s="165"/>
      <c r="B82" s="153"/>
      <c r="C82" s="166"/>
      <c r="D82" s="35" t="s">
        <v>47</v>
      </c>
      <c r="E82" s="141"/>
      <c r="F82" s="55" t="s">
        <v>55</v>
      </c>
      <c r="G82" s="59" t="s">
        <v>389</v>
      </c>
      <c r="H82" s="42"/>
      <c r="I82" s="42"/>
      <c r="J82" s="42"/>
      <c r="K82" s="62"/>
    </row>
    <row r="83" spans="1:48" ht="14.5" customHeight="1">
      <c r="A83" s="165"/>
      <c r="B83" s="153"/>
      <c r="C83" s="166"/>
      <c r="D83" s="35"/>
      <c r="E83" s="35" t="s">
        <v>50</v>
      </c>
      <c r="F83" s="55" t="s">
        <v>386</v>
      </c>
      <c r="G83" s="51" t="s">
        <v>103</v>
      </c>
      <c r="H83" s="32"/>
      <c r="I83" s="32"/>
      <c r="J83" s="32"/>
      <c r="K83" s="33"/>
      <c r="L83" s="68"/>
    </row>
    <row r="84" spans="1:48" ht="14.5" customHeight="1">
      <c r="A84" s="165"/>
      <c r="B84" s="153"/>
      <c r="C84" s="166"/>
      <c r="D84" s="35" t="s">
        <v>12</v>
      </c>
      <c r="E84" s="139"/>
      <c r="F84" s="160"/>
      <c r="G84" s="54" t="s">
        <v>79</v>
      </c>
      <c r="H84" s="141"/>
      <c r="I84" s="35" t="s">
        <v>52</v>
      </c>
      <c r="J84" s="35"/>
      <c r="K84" s="55"/>
    </row>
    <row r="85" spans="1:48" ht="14.5" customHeight="1">
      <c r="A85" s="64"/>
      <c r="B85" s="73"/>
      <c r="C85" s="79"/>
      <c r="D85" s="35" t="s">
        <v>14</v>
      </c>
      <c r="E85" s="139"/>
      <c r="F85" s="160"/>
      <c r="G85" s="81" t="s">
        <v>213</v>
      </c>
      <c r="H85" s="44" t="s">
        <v>85</v>
      </c>
      <c r="I85" s="44" t="s">
        <v>86</v>
      </c>
      <c r="J85" s="44" t="s">
        <v>87</v>
      </c>
      <c r="K85" s="82" t="s">
        <v>236</v>
      </c>
    </row>
    <row r="86" spans="1:48" ht="14.5" customHeight="1">
      <c r="A86" s="64" t="s">
        <v>216</v>
      </c>
      <c r="B86" s="144"/>
      <c r="C86" s="79" t="s">
        <v>45</v>
      </c>
      <c r="D86" s="35" t="s">
        <v>43</v>
      </c>
      <c r="E86" s="139"/>
      <c r="F86" s="160"/>
      <c r="G86" s="162"/>
      <c r="H86" s="150"/>
      <c r="I86" s="150"/>
      <c r="J86" s="150"/>
      <c r="K86" s="163"/>
    </row>
    <row r="87" spans="1:48" ht="14.5" customHeight="1">
      <c r="A87" s="64"/>
      <c r="B87" s="73"/>
      <c r="C87" s="79"/>
      <c r="D87" s="35" t="s">
        <v>44</v>
      </c>
      <c r="E87" s="139"/>
      <c r="F87" s="160"/>
      <c r="G87" s="162"/>
      <c r="H87" s="150"/>
      <c r="I87" s="150"/>
      <c r="J87" s="150"/>
      <c r="K87" s="164"/>
    </row>
    <row r="88" spans="1:48" ht="14.5" customHeight="1">
      <c r="A88" s="75" t="s">
        <v>213</v>
      </c>
      <c r="B88" s="71" t="s">
        <v>217</v>
      </c>
      <c r="C88" s="76" t="s">
        <v>68</v>
      </c>
      <c r="D88" s="35" t="s">
        <v>15</v>
      </c>
      <c r="E88" s="65">
        <f>SUM(E84:E86)</f>
        <v>0</v>
      </c>
      <c r="F88" s="66">
        <f>SUM(F84:F87)</f>
        <v>0</v>
      </c>
      <c r="G88" s="162"/>
      <c r="H88" s="150"/>
      <c r="I88" s="150"/>
      <c r="J88" s="150"/>
      <c r="K88" s="163"/>
    </row>
    <row r="89" spans="1:48" ht="14.5" customHeight="1" thickBot="1">
      <c r="A89" s="167"/>
      <c r="B89" s="153"/>
      <c r="C89" s="168"/>
      <c r="D89" s="48" t="s">
        <v>207</v>
      </c>
      <c r="E89" s="143"/>
      <c r="F89" s="57" t="s">
        <v>23</v>
      </c>
      <c r="G89" s="61"/>
      <c r="H89" s="42"/>
      <c r="I89" s="42"/>
      <c r="J89" s="42"/>
      <c r="K89" s="62"/>
      <c r="L89" s="68"/>
    </row>
    <row r="90" spans="1:48" ht="14.5" customHeight="1">
      <c r="A90" s="167"/>
      <c r="B90" s="153"/>
      <c r="C90" s="168"/>
      <c r="D90" s="48" t="s">
        <v>208</v>
      </c>
      <c r="E90" s="48"/>
      <c r="F90" s="57"/>
      <c r="G90" s="51" t="s">
        <v>231</v>
      </c>
      <c r="H90" s="32"/>
      <c r="I90" s="33"/>
    </row>
    <row r="91" spans="1:48" ht="14.5" customHeight="1">
      <c r="A91" s="167"/>
      <c r="B91" s="153"/>
      <c r="C91" s="168"/>
      <c r="D91" s="35" t="s">
        <v>205</v>
      </c>
      <c r="E91" s="141"/>
      <c r="F91" s="55" t="s">
        <v>17</v>
      </c>
      <c r="G91" s="110" t="s">
        <v>81</v>
      </c>
      <c r="H91" s="141"/>
      <c r="I91" s="55" t="s">
        <v>52</v>
      </c>
    </row>
    <row r="92" spans="1:48" ht="14.5" customHeight="1">
      <c r="A92" s="64"/>
      <c r="B92" s="73"/>
      <c r="C92" s="79"/>
      <c r="D92" s="35" t="s">
        <v>104</v>
      </c>
      <c r="E92" s="141"/>
      <c r="F92" s="55" t="s">
        <v>17</v>
      </c>
      <c r="G92" s="110" t="s">
        <v>232</v>
      </c>
      <c r="H92" s="141"/>
      <c r="I92" s="55" t="s">
        <v>55</v>
      </c>
    </row>
    <row r="93" spans="1:48" ht="14.5" customHeight="1">
      <c r="A93" s="64" t="s">
        <v>60</v>
      </c>
      <c r="B93" s="144"/>
      <c r="C93" s="79" t="s">
        <v>62</v>
      </c>
      <c r="D93" s="35" t="s">
        <v>105</v>
      </c>
      <c r="E93" s="141"/>
      <c r="F93" s="55" t="s">
        <v>17</v>
      </c>
      <c r="G93" s="54"/>
      <c r="H93" s="35"/>
      <c r="I93" s="55"/>
    </row>
    <row r="94" spans="1:48" ht="14.5" customHeight="1" thickBot="1">
      <c r="A94" s="64" t="s">
        <v>67</v>
      </c>
      <c r="B94" s="144"/>
      <c r="C94" s="79" t="s">
        <v>62</v>
      </c>
      <c r="D94" s="42" t="s">
        <v>106</v>
      </c>
      <c r="E94" s="161"/>
      <c r="F94" s="62" t="s">
        <v>17</v>
      </c>
      <c r="G94" s="81" t="s">
        <v>213</v>
      </c>
      <c r="H94" s="44" t="s">
        <v>233</v>
      </c>
      <c r="I94" s="82" t="s">
        <v>234</v>
      </c>
    </row>
    <row r="95" spans="1:48" ht="14.5" customHeight="1">
      <c r="A95" s="64" t="s">
        <v>218</v>
      </c>
      <c r="B95" s="144"/>
      <c r="C95" s="73" t="s">
        <v>62</v>
      </c>
      <c r="D95" s="51" t="s">
        <v>230</v>
      </c>
      <c r="E95" s="52"/>
      <c r="F95" s="53"/>
      <c r="G95" s="162"/>
      <c r="H95" s="151"/>
      <c r="I95" s="177"/>
      <c r="Q95" s="1"/>
      <c r="R95" s="1"/>
    </row>
    <row r="96" spans="1:48" ht="14.5" customHeight="1">
      <c r="A96" s="64"/>
      <c r="B96" s="73"/>
      <c r="C96" s="73"/>
      <c r="D96" s="64" t="s">
        <v>65</v>
      </c>
      <c r="E96" s="144"/>
      <c r="F96" s="79" t="s">
        <v>45</v>
      </c>
      <c r="G96" s="162"/>
      <c r="H96" s="151"/>
      <c r="I96" s="177"/>
      <c r="AB96" s="2"/>
      <c r="AC96" s="1"/>
      <c r="AD96" s="2"/>
      <c r="AE96" s="2"/>
      <c r="AF96" s="5"/>
      <c r="AG96" s="1"/>
      <c r="AH96" s="5"/>
      <c r="AI96" s="5"/>
      <c r="AJ96" s="5"/>
      <c r="AK96" s="2"/>
      <c r="AL96" s="2"/>
      <c r="AM96" s="2"/>
      <c r="AN96" s="2"/>
      <c r="AO96" s="2"/>
      <c r="AP96" s="1"/>
      <c r="AQ96" s="1"/>
      <c r="AR96" s="1"/>
      <c r="AS96" s="3"/>
      <c r="AT96" s="3"/>
      <c r="AU96" s="3"/>
      <c r="AV96" s="2"/>
    </row>
    <row r="97" spans="1:48" ht="14.5" customHeight="1">
      <c r="A97" s="75" t="s">
        <v>213</v>
      </c>
      <c r="B97" s="71" t="s">
        <v>69</v>
      </c>
      <c r="C97" s="73"/>
      <c r="D97" s="64" t="s">
        <v>71</v>
      </c>
      <c r="E97" s="144"/>
      <c r="F97" s="79" t="s">
        <v>55</v>
      </c>
      <c r="G97" s="162"/>
      <c r="H97" s="151"/>
      <c r="I97" s="177"/>
      <c r="AB97" s="2"/>
      <c r="AC97" s="1"/>
      <c r="AD97" s="2"/>
      <c r="AE97" s="2"/>
      <c r="AF97" s="2"/>
      <c r="AG97" s="2"/>
      <c r="AH97" s="2"/>
      <c r="AI97" s="1"/>
      <c r="AJ97" s="1"/>
      <c r="AK97" s="2"/>
      <c r="AL97" s="2"/>
      <c r="AM97" s="2"/>
      <c r="AN97" s="2"/>
      <c r="AO97" s="2"/>
      <c r="AP97" s="1"/>
      <c r="AQ97" s="2"/>
      <c r="AR97" s="1"/>
      <c r="AS97" s="3"/>
      <c r="AT97" s="4"/>
      <c r="AU97" s="3"/>
      <c r="AV97" s="2"/>
    </row>
    <row r="98" spans="1:48" ht="14.5" customHeight="1">
      <c r="A98" s="165"/>
      <c r="B98" s="153"/>
      <c r="C98" s="73"/>
      <c r="D98" s="122" t="s">
        <v>213</v>
      </c>
      <c r="E98" s="123" t="s">
        <v>221</v>
      </c>
      <c r="F98" s="124" t="s">
        <v>222</v>
      </c>
      <c r="G98" s="54"/>
      <c r="H98" s="35"/>
      <c r="I98" s="55"/>
      <c r="AB98" s="2"/>
      <c r="AC98" s="1"/>
      <c r="AD98" s="2"/>
      <c r="AE98" s="2"/>
      <c r="AF98" s="2"/>
      <c r="AG98" s="2"/>
      <c r="AH98" s="1"/>
      <c r="AI98" s="1"/>
      <c r="AJ98" s="1"/>
      <c r="AK98" s="2"/>
      <c r="AL98" s="2"/>
      <c r="AM98" s="2"/>
      <c r="AN98" s="2"/>
      <c r="AO98" s="2"/>
      <c r="AP98" s="1"/>
      <c r="AQ98" s="2"/>
      <c r="AR98" s="1"/>
      <c r="AS98" s="3"/>
      <c r="AT98" s="4"/>
      <c r="AU98" s="3"/>
      <c r="AV98" s="2"/>
    </row>
    <row r="99" spans="1:48" ht="14.5" customHeight="1">
      <c r="A99" s="165"/>
      <c r="B99" s="153"/>
      <c r="C99" s="73"/>
      <c r="D99" s="170"/>
      <c r="E99" s="146"/>
      <c r="F99" s="171"/>
      <c r="G99" s="54" t="s">
        <v>235</v>
      </c>
      <c r="H99" s="141"/>
      <c r="I99" s="55" t="s">
        <v>52</v>
      </c>
      <c r="AB99" s="2"/>
      <c r="AC99" s="1"/>
      <c r="AD99" s="2"/>
      <c r="AE99" s="2"/>
      <c r="AF99" s="5"/>
      <c r="AG99" s="1"/>
      <c r="AH99" s="5"/>
      <c r="AI99" s="5"/>
      <c r="AJ99" s="5"/>
      <c r="AK99" s="2"/>
      <c r="AL99" s="2"/>
      <c r="AM99" s="2"/>
      <c r="AN99" s="2"/>
      <c r="AO99" s="2"/>
      <c r="AP99" s="1"/>
      <c r="AQ99" s="2"/>
      <c r="AR99" s="1"/>
      <c r="AS99" s="3"/>
      <c r="AT99" s="4"/>
      <c r="AU99" s="3"/>
      <c r="AV99" s="2"/>
    </row>
    <row r="100" spans="1:48" ht="14.5" customHeight="1">
      <c r="A100" s="165"/>
      <c r="B100" s="153"/>
      <c r="C100" s="73"/>
      <c r="D100" s="170"/>
      <c r="E100" s="146"/>
      <c r="F100" s="171"/>
      <c r="G100" s="54" t="s">
        <v>60</v>
      </c>
      <c r="H100" s="141"/>
      <c r="I100" s="55" t="s">
        <v>62</v>
      </c>
      <c r="AI100" s="5"/>
      <c r="AJ100" s="5"/>
      <c r="AK100" s="2"/>
      <c r="AL100" s="1"/>
      <c r="AM100" s="2"/>
      <c r="AN100" s="2"/>
      <c r="AO100" s="2"/>
      <c r="AP100" s="1"/>
      <c r="AQ100" s="2"/>
      <c r="AR100" s="1"/>
      <c r="AS100" s="3"/>
      <c r="AT100" s="4"/>
      <c r="AU100" s="6"/>
      <c r="AV100" s="2"/>
    </row>
    <row r="101" spans="1:48" ht="14.5" customHeight="1">
      <c r="A101" s="54"/>
      <c r="B101" s="35"/>
      <c r="C101" s="35"/>
      <c r="D101" s="170"/>
      <c r="E101" s="146"/>
      <c r="F101" s="171"/>
      <c r="G101" s="54" t="s">
        <v>60</v>
      </c>
      <c r="H101" s="141"/>
      <c r="I101" s="55" t="s">
        <v>5</v>
      </c>
      <c r="AI101" s="5"/>
      <c r="AJ101" s="5"/>
      <c r="AK101" s="2"/>
      <c r="AL101" s="2"/>
      <c r="AM101" s="2"/>
      <c r="AN101" s="2"/>
      <c r="AO101" s="2"/>
      <c r="AP101" s="1"/>
      <c r="AQ101" s="2"/>
      <c r="AR101" s="1"/>
      <c r="AS101" s="6"/>
      <c r="AT101" s="6"/>
      <c r="AU101" s="6"/>
      <c r="AV101" s="2"/>
    </row>
    <row r="102" spans="1:48" ht="14.5" customHeight="1">
      <c r="A102" s="77" t="s">
        <v>366</v>
      </c>
      <c r="B102" s="145"/>
      <c r="C102" s="70" t="s">
        <v>5</v>
      </c>
      <c r="D102" s="64"/>
      <c r="E102" s="73"/>
      <c r="F102" s="79"/>
      <c r="G102" s="54" t="s">
        <v>67</v>
      </c>
      <c r="H102" s="141"/>
      <c r="I102" s="55" t="s">
        <v>5</v>
      </c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14.5" customHeight="1">
      <c r="A103" s="77" t="s">
        <v>260</v>
      </c>
      <c r="B103" s="145"/>
      <c r="C103" s="70" t="s">
        <v>5</v>
      </c>
      <c r="D103" s="64" t="s">
        <v>223</v>
      </c>
      <c r="E103" s="144"/>
      <c r="F103" s="79" t="s">
        <v>52</v>
      </c>
      <c r="G103" s="54" t="s">
        <v>67</v>
      </c>
      <c r="H103" s="141"/>
      <c r="I103" s="55" t="s">
        <v>17</v>
      </c>
      <c r="AE103" s="14"/>
      <c r="AF103" s="14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ht="14.5" customHeight="1">
      <c r="A104" s="77" t="s">
        <v>260</v>
      </c>
      <c r="B104" s="145"/>
      <c r="C104" s="70" t="s">
        <v>17</v>
      </c>
      <c r="D104" s="64"/>
      <c r="E104" s="73"/>
      <c r="F104" s="79"/>
      <c r="G104" s="54"/>
      <c r="H104" s="35"/>
      <c r="I104" s="55"/>
      <c r="AE104" s="14"/>
      <c r="AF104" s="14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ht="14.5" customHeight="1" thickBot="1">
      <c r="A105" s="105" t="s">
        <v>367</v>
      </c>
      <c r="B105" s="106"/>
      <c r="C105" s="106"/>
      <c r="D105" s="122" t="s">
        <v>213</v>
      </c>
      <c r="E105" s="123" t="s">
        <v>224</v>
      </c>
      <c r="F105" s="124" t="s">
        <v>225</v>
      </c>
      <c r="G105" s="54" t="s">
        <v>237</v>
      </c>
      <c r="H105" s="141"/>
      <c r="I105" s="55" t="s">
        <v>62</v>
      </c>
      <c r="AE105" s="14"/>
      <c r="AF105" s="14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ht="14.5" customHeight="1">
      <c r="A106" s="51" t="s">
        <v>280</v>
      </c>
      <c r="B106" s="52"/>
      <c r="C106" s="53"/>
      <c r="D106" s="170"/>
      <c r="E106" s="147"/>
      <c r="F106" s="171"/>
      <c r="G106" s="54" t="s">
        <v>317</v>
      </c>
      <c r="H106" s="141"/>
      <c r="I106" s="55" t="s">
        <v>5</v>
      </c>
      <c r="AE106" s="14"/>
      <c r="AF106" s="14"/>
      <c r="AG106" s="2"/>
      <c r="AH106" s="2"/>
      <c r="AI106" s="2"/>
      <c r="AJ106" s="2"/>
      <c r="AK106" s="2"/>
      <c r="AL106" s="2"/>
      <c r="AM106" s="2"/>
      <c r="AN106" s="2"/>
      <c r="AO106" s="2"/>
      <c r="AP106" s="7"/>
      <c r="AQ106" s="2"/>
      <c r="AR106" s="8"/>
      <c r="AS106" s="2"/>
      <c r="AT106" s="2"/>
      <c r="AU106" s="2"/>
      <c r="AV106" s="2"/>
    </row>
    <row r="107" spans="1:48" ht="14.5" customHeight="1">
      <c r="A107" s="54" t="s">
        <v>72</v>
      </c>
      <c r="B107" s="141"/>
      <c r="C107" s="55" t="s">
        <v>41</v>
      </c>
      <c r="D107" s="170"/>
      <c r="E107" s="147"/>
      <c r="F107" s="171"/>
      <c r="G107" s="54"/>
      <c r="H107" s="35"/>
      <c r="I107" s="55"/>
      <c r="K107" s="11"/>
      <c r="AE107" s="2"/>
      <c r="AF107" s="2"/>
      <c r="AG107" s="2"/>
      <c r="AH107" s="2"/>
      <c r="AI107" s="1"/>
      <c r="AJ107" s="1"/>
      <c r="AK107" s="2"/>
      <c r="AL107" s="2"/>
      <c r="AM107" s="2"/>
      <c r="AN107" s="2"/>
      <c r="AO107" s="2"/>
      <c r="AP107" s="7"/>
      <c r="AQ107" s="2"/>
      <c r="AR107" s="7"/>
      <c r="AS107" s="2"/>
      <c r="AT107" s="2"/>
      <c r="AU107" s="2"/>
      <c r="AV107" s="2"/>
    </row>
    <row r="108" spans="1:48" ht="14.5" customHeight="1">
      <c r="A108" s="54" t="s">
        <v>72</v>
      </c>
      <c r="B108" s="141"/>
      <c r="C108" s="55" t="s">
        <v>55</v>
      </c>
      <c r="D108" s="170"/>
      <c r="E108" s="147"/>
      <c r="F108" s="171"/>
      <c r="G108" s="81" t="s">
        <v>238</v>
      </c>
      <c r="H108" s="44" t="s">
        <v>82</v>
      </c>
      <c r="I108" s="82" t="s">
        <v>93</v>
      </c>
      <c r="K108" s="9"/>
      <c r="L108" s="15"/>
      <c r="AE108" s="2"/>
      <c r="AF108" s="2"/>
      <c r="AG108" s="2"/>
      <c r="AH108" s="1"/>
      <c r="AI108" s="1"/>
      <c r="AJ108" s="1"/>
      <c r="AK108" s="2"/>
      <c r="AL108" s="2"/>
      <c r="AM108" s="2"/>
      <c r="AN108" s="2"/>
      <c r="AO108" s="2"/>
      <c r="AP108" s="7"/>
      <c r="AQ108" s="2"/>
      <c r="AR108" s="7"/>
      <c r="AS108" s="2"/>
      <c r="AT108" s="2"/>
      <c r="AU108" s="2"/>
      <c r="AV108" s="2"/>
    </row>
    <row r="109" spans="1:48" ht="14.5" customHeight="1">
      <c r="A109" s="54" t="s">
        <v>281</v>
      </c>
      <c r="B109" s="141"/>
      <c r="C109" s="55" t="s">
        <v>52</v>
      </c>
      <c r="D109" s="64"/>
      <c r="E109" s="73"/>
      <c r="F109" s="79"/>
      <c r="G109" s="178"/>
      <c r="H109" s="150"/>
      <c r="I109" s="179"/>
      <c r="AE109" s="2"/>
      <c r="AF109" s="5"/>
      <c r="AG109" s="1"/>
      <c r="AH109" s="5"/>
      <c r="AI109" s="5"/>
      <c r="AJ109" s="5"/>
      <c r="AK109" s="2"/>
      <c r="AL109" s="2"/>
      <c r="AM109" s="2"/>
      <c r="AN109" s="2"/>
      <c r="AO109" s="2"/>
      <c r="AP109" s="2"/>
      <c r="AQ109" s="2"/>
      <c r="AR109" s="7"/>
      <c r="AS109" s="2"/>
      <c r="AT109" s="2"/>
      <c r="AU109" s="2"/>
      <c r="AV109" s="2"/>
    </row>
    <row r="110" spans="1:48" ht="14.5" customHeight="1">
      <c r="A110" s="54"/>
      <c r="B110" s="35" t="s">
        <v>50</v>
      </c>
      <c r="C110" s="55" t="s">
        <v>282</v>
      </c>
      <c r="D110" s="64" t="s">
        <v>229</v>
      </c>
      <c r="E110" s="144"/>
      <c r="F110" s="79"/>
      <c r="G110" s="178"/>
      <c r="H110" s="150"/>
      <c r="I110" s="179"/>
      <c r="AE110" s="14"/>
      <c r="AF110" s="2"/>
      <c r="AG110" s="1"/>
      <c r="AH110" s="2"/>
      <c r="AI110" s="2"/>
      <c r="AJ110" s="2"/>
      <c r="AK110" s="2"/>
      <c r="AL110" s="1"/>
      <c r="AM110" s="2"/>
      <c r="AN110" s="2"/>
      <c r="AO110" s="2"/>
      <c r="AP110" s="7"/>
      <c r="AQ110" s="2"/>
      <c r="AR110" s="8"/>
      <c r="AS110" s="2"/>
      <c r="AT110" s="2"/>
      <c r="AU110" s="2"/>
      <c r="AV110" s="2"/>
    </row>
    <row r="111" spans="1:48" ht="14.5" customHeight="1">
      <c r="A111" s="54" t="s">
        <v>10</v>
      </c>
      <c r="B111" s="141"/>
      <c r="C111" s="182"/>
      <c r="D111" s="64"/>
      <c r="E111" s="73"/>
      <c r="F111" s="79"/>
      <c r="G111" s="178"/>
      <c r="H111" s="150"/>
      <c r="I111" s="179"/>
      <c r="AE111" s="2"/>
      <c r="AF111" s="5"/>
      <c r="AG111" s="1"/>
      <c r="AH111" s="5"/>
      <c r="AI111" s="5"/>
      <c r="AJ111" s="5"/>
      <c r="AK111" s="2"/>
      <c r="AL111" s="2"/>
      <c r="AM111" s="2"/>
      <c r="AN111" s="2"/>
      <c r="AO111" s="2"/>
      <c r="AP111" s="2"/>
      <c r="AQ111" s="2"/>
      <c r="AR111" s="7"/>
      <c r="AS111" s="2"/>
      <c r="AT111" s="2"/>
      <c r="AU111" s="2"/>
      <c r="AV111" s="2"/>
    </row>
    <row r="112" spans="1:48" ht="14.5" customHeight="1">
      <c r="A112" s="54" t="s">
        <v>11</v>
      </c>
      <c r="B112" s="141"/>
      <c r="C112" s="182"/>
      <c r="D112" s="122" t="s">
        <v>213</v>
      </c>
      <c r="E112" s="123" t="s">
        <v>226</v>
      </c>
      <c r="F112" s="124" t="s">
        <v>227</v>
      </c>
      <c r="G112" s="54"/>
      <c r="H112" s="35"/>
      <c r="I112" s="55"/>
      <c r="J112" s="9"/>
      <c r="AB112" s="2"/>
      <c r="AC112" s="1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7"/>
      <c r="AQ112" s="2"/>
      <c r="AR112" s="7"/>
      <c r="AS112" s="2"/>
      <c r="AT112" s="2"/>
      <c r="AU112" s="2"/>
      <c r="AV112" s="2"/>
    </row>
    <row r="113" spans="1:48" ht="14.5" customHeight="1">
      <c r="A113" s="54" t="s">
        <v>12</v>
      </c>
      <c r="B113" s="141"/>
      <c r="C113" s="182"/>
      <c r="D113" s="170"/>
      <c r="E113" s="146"/>
      <c r="F113" s="172"/>
      <c r="G113" s="81" t="s">
        <v>213</v>
      </c>
      <c r="H113" s="44" t="s">
        <v>83</v>
      </c>
      <c r="I113" s="55"/>
      <c r="AB113" s="2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14.5" customHeight="1">
      <c r="A114" s="54" t="s">
        <v>13</v>
      </c>
      <c r="B114" s="141"/>
      <c r="C114" s="182"/>
      <c r="D114" s="170"/>
      <c r="E114" s="146"/>
      <c r="F114" s="172"/>
      <c r="G114" s="178"/>
      <c r="H114" s="150"/>
      <c r="I114" s="55"/>
      <c r="AB114" s="2"/>
      <c r="AC114" s="1"/>
      <c r="AD114" s="2"/>
      <c r="AE114" s="1"/>
      <c r="AF114" s="1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ht="14.5" customHeight="1">
      <c r="A115" s="54" t="s">
        <v>14</v>
      </c>
      <c r="B115" s="141"/>
      <c r="C115" s="182"/>
      <c r="D115" s="170"/>
      <c r="E115" s="146"/>
      <c r="F115" s="172"/>
      <c r="G115" s="178"/>
      <c r="H115" s="150"/>
      <c r="I115" s="55"/>
      <c r="J115" s="13"/>
      <c r="AE115" s="1"/>
      <c r="AF115" s="1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ht="14.5" customHeight="1" thickBot="1">
      <c r="A116" s="54" t="s">
        <v>15</v>
      </c>
      <c r="B116" s="35">
        <f>SUM(B111:B115)</f>
        <v>0</v>
      </c>
      <c r="C116" s="55">
        <f>SUM(C111:C115)</f>
        <v>0</v>
      </c>
      <c r="D116" s="64"/>
      <c r="E116" s="73"/>
      <c r="F116" s="79"/>
      <c r="G116" s="180"/>
      <c r="H116" s="181"/>
      <c r="I116" s="62"/>
      <c r="J116" s="13"/>
      <c r="AE116" s="1"/>
      <c r="AF116" s="1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ht="14.5" customHeight="1">
      <c r="A117" s="54"/>
      <c r="B117" s="35"/>
      <c r="C117" s="55"/>
      <c r="D117" s="108" t="s">
        <v>283</v>
      </c>
      <c r="E117" s="144"/>
      <c r="F117" s="79" t="s">
        <v>62</v>
      </c>
      <c r="G117" s="51" t="s">
        <v>291</v>
      </c>
      <c r="H117" s="32"/>
      <c r="I117" s="33"/>
      <c r="J117" s="13"/>
      <c r="AE117" s="1"/>
      <c r="AF117" s="1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ht="14.5" customHeight="1">
      <c r="A118" s="54" t="s">
        <v>73</v>
      </c>
      <c r="B118" s="141"/>
      <c r="C118" s="55" t="s">
        <v>41</v>
      </c>
      <c r="D118" s="64"/>
      <c r="E118" s="73"/>
      <c r="F118" s="79"/>
      <c r="G118" s="54" t="s">
        <v>239</v>
      </c>
      <c r="H118" s="141"/>
      <c r="I118" s="55" t="s">
        <v>52</v>
      </c>
      <c r="AE118" s="1"/>
      <c r="AF118" s="1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ht="14.5" customHeight="1">
      <c r="A119" s="54" t="s">
        <v>72</v>
      </c>
      <c r="B119" s="141"/>
      <c r="C119" s="55" t="s">
        <v>55</v>
      </c>
      <c r="D119" s="64" t="s">
        <v>60</v>
      </c>
      <c r="E119" s="144"/>
      <c r="F119" s="79" t="s">
        <v>62</v>
      </c>
      <c r="G119" s="54" t="s">
        <v>240</v>
      </c>
      <c r="H119" s="141"/>
      <c r="I119" s="55" t="s">
        <v>55</v>
      </c>
      <c r="AE119" s="1"/>
      <c r="AF119" s="1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ht="14.5" customHeight="1">
      <c r="A120" s="54" t="s">
        <v>281</v>
      </c>
      <c r="B120" s="141"/>
      <c r="C120" s="55" t="s">
        <v>52</v>
      </c>
      <c r="D120" s="64" t="s">
        <v>67</v>
      </c>
      <c r="E120" s="144"/>
      <c r="F120" s="79" t="s">
        <v>62</v>
      </c>
      <c r="G120" s="54" t="s">
        <v>241</v>
      </c>
      <c r="H120" s="141"/>
      <c r="I120" s="55" t="s">
        <v>88</v>
      </c>
      <c r="AE120" s="1"/>
      <c r="AF120" s="1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ht="14.5" customHeight="1">
      <c r="A121" s="54"/>
      <c r="B121" s="35" t="s">
        <v>50</v>
      </c>
      <c r="C121" s="55" t="s">
        <v>220</v>
      </c>
      <c r="D121" s="64" t="s">
        <v>70</v>
      </c>
      <c r="E121" s="144"/>
      <c r="F121" s="79" t="s">
        <v>107</v>
      </c>
      <c r="G121" s="54" t="s">
        <v>241</v>
      </c>
      <c r="H121" s="141"/>
      <c r="I121" s="55" t="s">
        <v>5</v>
      </c>
      <c r="AE121" s="1"/>
      <c r="AF121" s="1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ht="14.5" customHeight="1">
      <c r="A122" s="54" t="s">
        <v>10</v>
      </c>
      <c r="B122" s="141"/>
      <c r="C122" s="182"/>
      <c r="D122" s="64" t="s">
        <v>228</v>
      </c>
      <c r="E122" s="144"/>
      <c r="F122" s="79"/>
      <c r="G122" s="54" t="s">
        <v>242</v>
      </c>
      <c r="H122" s="141"/>
      <c r="I122" s="55" t="s">
        <v>88</v>
      </c>
      <c r="AE122" s="1"/>
      <c r="AF122" s="1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14.5" customHeight="1">
      <c r="A123" s="54" t="s">
        <v>11</v>
      </c>
      <c r="B123" s="141"/>
      <c r="C123" s="182"/>
      <c r="D123" s="64"/>
      <c r="E123" s="73"/>
      <c r="F123" s="79"/>
      <c r="G123" s="54" t="s">
        <v>242</v>
      </c>
      <c r="H123" s="141"/>
      <c r="I123" s="55" t="s">
        <v>5</v>
      </c>
      <c r="AE123" s="1"/>
      <c r="AF123" s="1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ht="14.5" customHeight="1">
      <c r="A124" s="54" t="s">
        <v>12</v>
      </c>
      <c r="B124" s="141"/>
      <c r="C124" s="182"/>
      <c r="D124" s="80" t="s">
        <v>260</v>
      </c>
      <c r="E124" s="145"/>
      <c r="F124" s="173" t="s">
        <v>5</v>
      </c>
      <c r="G124" s="54" t="s">
        <v>61</v>
      </c>
      <c r="H124" s="141"/>
      <c r="I124" s="55" t="s">
        <v>5</v>
      </c>
      <c r="AE124" s="1"/>
      <c r="AF124" s="1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14.5" customHeight="1">
      <c r="A125" s="54" t="s">
        <v>13</v>
      </c>
      <c r="B125" s="141"/>
      <c r="C125" s="182"/>
      <c r="D125" s="80" t="s">
        <v>328</v>
      </c>
      <c r="E125" s="145"/>
      <c r="F125" s="173" t="s">
        <v>5</v>
      </c>
      <c r="G125" s="54" t="s">
        <v>243</v>
      </c>
      <c r="H125" s="141"/>
      <c r="I125" s="55" t="s">
        <v>5</v>
      </c>
      <c r="AE125" s="1"/>
      <c r="AF125" s="1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ht="14.5" customHeight="1">
      <c r="A126" s="54" t="s">
        <v>14</v>
      </c>
      <c r="B126" s="141"/>
      <c r="C126" s="182"/>
      <c r="D126" s="77" t="s">
        <v>367</v>
      </c>
      <c r="E126" s="78"/>
      <c r="F126" s="174"/>
      <c r="G126" s="54"/>
      <c r="H126" s="35" t="s">
        <v>50</v>
      </c>
      <c r="I126" s="55" t="s">
        <v>312</v>
      </c>
      <c r="AE126" s="1"/>
      <c r="AF126" s="1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ht="14.5" customHeight="1">
      <c r="A127" s="54" t="s">
        <v>15</v>
      </c>
      <c r="B127" s="35">
        <f>SUM(B122:B126)</f>
        <v>0</v>
      </c>
      <c r="C127" s="55">
        <f>SUM(C122:C126)</f>
        <v>0</v>
      </c>
      <c r="D127" s="77"/>
      <c r="E127" s="78"/>
      <c r="F127" s="174"/>
      <c r="G127" s="54" t="s">
        <v>12</v>
      </c>
      <c r="H127" s="139"/>
      <c r="I127" s="160"/>
      <c r="AE127" s="1"/>
      <c r="AF127" s="1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ht="14.5" customHeight="1">
      <c r="A128" s="54"/>
      <c r="B128" s="35"/>
      <c r="C128" s="55"/>
      <c r="D128" s="64"/>
      <c r="E128" s="73"/>
      <c r="F128" s="79"/>
      <c r="G128" s="54" t="s">
        <v>14</v>
      </c>
      <c r="H128" s="139"/>
      <c r="I128" s="160"/>
      <c r="AE128" s="1"/>
      <c r="AF128" s="1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1:48" ht="14.5" customHeight="1">
      <c r="A129" s="84" t="s">
        <v>76</v>
      </c>
      <c r="B129" s="148"/>
      <c r="C129" s="107" t="s">
        <v>66</v>
      </c>
      <c r="D129" s="125" t="s">
        <v>332</v>
      </c>
      <c r="E129" s="144"/>
      <c r="F129" s="79" t="s">
        <v>17</v>
      </c>
      <c r="G129" s="54" t="s">
        <v>43</v>
      </c>
      <c r="H129" s="139"/>
      <c r="I129" s="160"/>
      <c r="J129" s="1"/>
      <c r="AE129" s="1"/>
      <c r="AF129" s="1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1:48" ht="14.5" customHeight="1" thickBot="1">
      <c r="A130" s="54"/>
      <c r="B130" s="35"/>
      <c r="C130" s="55"/>
      <c r="D130" s="126" t="s">
        <v>326</v>
      </c>
      <c r="E130" s="175"/>
      <c r="F130" s="176" t="s">
        <v>17</v>
      </c>
      <c r="G130" s="54" t="s">
        <v>44</v>
      </c>
      <c r="H130" s="139"/>
      <c r="I130" s="160"/>
      <c r="J130" s="68"/>
      <c r="AE130" s="1"/>
      <c r="AF130" s="1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1:48" ht="14.5" customHeight="1">
      <c r="A131" s="54" t="s">
        <v>74</v>
      </c>
      <c r="B131" s="141"/>
      <c r="C131" s="55" t="s">
        <v>17</v>
      </c>
      <c r="D131" s="51" t="s">
        <v>302</v>
      </c>
      <c r="E131" s="52"/>
      <c r="F131" s="53"/>
      <c r="G131" s="35" t="s">
        <v>15</v>
      </c>
      <c r="H131" s="65">
        <f>SUM(H127:H130)</f>
        <v>0</v>
      </c>
      <c r="I131" s="67">
        <f>SUM(I127:I130)</f>
        <v>0</v>
      </c>
      <c r="AE131" s="1"/>
      <c r="AF131" s="1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1:48" ht="14.5" customHeight="1" thickBot="1">
      <c r="A132" s="61" t="s">
        <v>75</v>
      </c>
      <c r="B132" s="161"/>
      <c r="C132" s="62" t="s">
        <v>17</v>
      </c>
      <c r="D132" s="54" t="s">
        <v>92</v>
      </c>
      <c r="E132" s="141"/>
      <c r="F132" s="55" t="s">
        <v>41</v>
      </c>
      <c r="G132" s="35"/>
      <c r="H132" s="35"/>
      <c r="I132" s="55"/>
      <c r="AE132" s="1"/>
      <c r="AF132" s="1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1:48" ht="14.5" customHeight="1">
      <c r="A133" s="149" t="s">
        <v>262</v>
      </c>
      <c r="B133" s="137"/>
      <c r="C133" s="137"/>
      <c r="D133" s="54" t="s">
        <v>257</v>
      </c>
      <c r="E133" s="141"/>
      <c r="F133" s="55" t="s">
        <v>52</v>
      </c>
      <c r="G133" s="48" t="s">
        <v>244</v>
      </c>
      <c r="H133" s="143"/>
      <c r="I133" s="57" t="s">
        <v>41</v>
      </c>
      <c r="AE133" s="1"/>
      <c r="AF133" s="1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1:48" ht="14.5" customHeight="1" thickBot="1">
      <c r="A134" s="54" t="s">
        <v>253</v>
      </c>
      <c r="B134" s="141"/>
      <c r="C134" s="35" t="s">
        <v>52</v>
      </c>
      <c r="D134" s="54"/>
      <c r="E134" s="35" t="s">
        <v>50</v>
      </c>
      <c r="F134" s="55" t="s">
        <v>258</v>
      </c>
      <c r="G134" s="59" t="s">
        <v>245</v>
      </c>
      <c r="H134" s="59">
        <f>H133-273</f>
        <v>-273</v>
      </c>
      <c r="I134" s="83" t="s">
        <v>55</v>
      </c>
      <c r="AE134" s="1"/>
      <c r="AF134" s="1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ht="14.5" customHeight="1">
      <c r="A135" s="54" t="s">
        <v>254</v>
      </c>
      <c r="B135" s="141"/>
      <c r="C135" s="35" t="s">
        <v>52</v>
      </c>
      <c r="D135" s="54" t="s">
        <v>10</v>
      </c>
      <c r="E135" s="141"/>
      <c r="F135" s="169"/>
      <c r="G135" s="51" t="s">
        <v>307</v>
      </c>
      <c r="H135" s="32"/>
      <c r="I135" s="33"/>
      <c r="AE135" s="1"/>
      <c r="AF135" s="1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1:48" ht="14.5" customHeight="1">
      <c r="A136" s="54" t="s">
        <v>255</v>
      </c>
      <c r="B136" s="141"/>
      <c r="C136" s="35" t="s">
        <v>62</v>
      </c>
      <c r="D136" s="54" t="s">
        <v>11</v>
      </c>
      <c r="E136" s="141"/>
      <c r="F136" s="169"/>
      <c r="G136" s="54" t="s">
        <v>293</v>
      </c>
      <c r="H136" s="141"/>
      <c r="I136" s="55" t="s">
        <v>66</v>
      </c>
      <c r="AE136" s="1"/>
      <c r="AF136" s="1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1:48" ht="14.5" customHeight="1">
      <c r="A137" s="54" t="s">
        <v>256</v>
      </c>
      <c r="B137" s="142"/>
      <c r="C137" s="35" t="s">
        <v>77</v>
      </c>
      <c r="D137" s="54" t="s">
        <v>12</v>
      </c>
      <c r="E137" s="141"/>
      <c r="F137" s="169"/>
      <c r="G137" s="54" t="s">
        <v>294</v>
      </c>
      <c r="H137" s="141"/>
      <c r="I137" s="55" t="s">
        <v>62</v>
      </c>
      <c r="AE137" s="1"/>
      <c r="AF137" s="1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1:48" ht="14.5" customHeight="1">
      <c r="A138" s="54" t="s">
        <v>60</v>
      </c>
      <c r="B138" s="141"/>
      <c r="C138" s="35" t="s">
        <v>62</v>
      </c>
      <c r="D138" s="54" t="s">
        <v>13</v>
      </c>
      <c r="E138" s="141"/>
      <c r="F138" s="169"/>
      <c r="G138" s="54" t="s">
        <v>295</v>
      </c>
      <c r="H138" s="141"/>
      <c r="I138" s="55" t="s">
        <v>88</v>
      </c>
      <c r="AE138" s="1"/>
      <c r="AF138" s="1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1:48" ht="14.5" customHeight="1">
      <c r="A139" s="54" t="s">
        <v>67</v>
      </c>
      <c r="B139" s="141"/>
      <c r="C139" s="35" t="s">
        <v>62</v>
      </c>
      <c r="D139" s="54" t="s">
        <v>14</v>
      </c>
      <c r="E139" s="141"/>
      <c r="F139" s="169"/>
      <c r="G139" s="54" t="s">
        <v>304</v>
      </c>
      <c r="H139" s="141"/>
      <c r="I139" s="55" t="s">
        <v>91</v>
      </c>
      <c r="AE139" s="1"/>
      <c r="AF139" s="1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1:48" ht="14.5" customHeight="1">
      <c r="A140" s="54" t="s">
        <v>247</v>
      </c>
      <c r="B140" s="141"/>
      <c r="C140" s="35" t="s">
        <v>62</v>
      </c>
      <c r="D140" s="54" t="s">
        <v>15</v>
      </c>
      <c r="E140" s="35">
        <f>SUM(E135:E139)</f>
        <v>0</v>
      </c>
      <c r="F140" s="35">
        <f>SUM(F135:F139)</f>
        <v>0</v>
      </c>
      <c r="G140" s="54" t="s">
        <v>305</v>
      </c>
      <c r="H140" s="141"/>
      <c r="I140" s="55" t="s">
        <v>91</v>
      </c>
      <c r="AE140" s="1"/>
      <c r="AF140" s="1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1:48" ht="14.5" customHeight="1">
      <c r="A141" s="54" t="s">
        <v>259</v>
      </c>
      <c r="B141" s="141"/>
      <c r="C141" s="35" t="s">
        <v>90</v>
      </c>
      <c r="D141" s="54"/>
      <c r="E141" s="35"/>
      <c r="F141" s="35"/>
      <c r="G141" s="54" t="s">
        <v>309</v>
      </c>
      <c r="H141" s="141"/>
      <c r="I141" s="55" t="s">
        <v>5</v>
      </c>
      <c r="AE141" s="1"/>
      <c r="AF141" s="1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1:48" ht="14.5" customHeight="1">
      <c r="A142" s="54" t="s">
        <v>260</v>
      </c>
      <c r="B142" s="141"/>
      <c r="C142" s="35" t="s">
        <v>90</v>
      </c>
      <c r="D142" s="54" t="s">
        <v>246</v>
      </c>
      <c r="E142" s="141"/>
      <c r="F142" s="35" t="s">
        <v>5</v>
      </c>
      <c r="G142" s="54" t="s">
        <v>310</v>
      </c>
      <c r="H142" s="141"/>
      <c r="I142" s="55" t="s">
        <v>5</v>
      </c>
      <c r="AE142" s="1"/>
      <c r="AF142" s="1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1:48" ht="14.5" customHeight="1">
      <c r="A143" s="35" t="s">
        <v>332</v>
      </c>
      <c r="B143" s="141"/>
      <c r="C143" s="35" t="s">
        <v>17</v>
      </c>
      <c r="D143" s="54" t="s">
        <v>249</v>
      </c>
      <c r="E143" s="141"/>
      <c r="F143" s="35" t="s">
        <v>5</v>
      </c>
      <c r="G143" s="54"/>
      <c r="H143" s="35"/>
      <c r="I143" s="55"/>
      <c r="AE143" s="1"/>
      <c r="AF143" s="1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1:48" ht="14.5" customHeight="1" thickBot="1">
      <c r="A144" s="61" t="s">
        <v>261</v>
      </c>
      <c r="B144" s="42"/>
      <c r="C144" s="42"/>
      <c r="D144" s="54" t="s">
        <v>247</v>
      </c>
      <c r="E144" s="141"/>
      <c r="F144" s="35" t="s">
        <v>62</v>
      </c>
      <c r="G144" s="54"/>
      <c r="H144" s="35" t="s">
        <v>50</v>
      </c>
      <c r="I144" s="55" t="s">
        <v>311</v>
      </c>
      <c r="AE144" s="1"/>
      <c r="AF144" s="1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1:48" ht="14.5" customHeight="1">
      <c r="A145" s="51" t="s">
        <v>278</v>
      </c>
      <c r="B145" s="52"/>
      <c r="C145" s="53"/>
      <c r="D145" s="35" t="s">
        <v>248</v>
      </c>
      <c r="E145" s="141"/>
      <c r="F145" s="35" t="s">
        <v>88</v>
      </c>
      <c r="G145" s="54" t="s">
        <v>12</v>
      </c>
      <c r="H145" s="139"/>
      <c r="I145" s="160"/>
      <c r="AE145" s="1"/>
      <c r="AF145" s="1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1:48" ht="14.5" customHeight="1" thickBot="1">
      <c r="A146" s="110" t="s">
        <v>95</v>
      </c>
      <c r="B146" s="138"/>
      <c r="C146" s="66" t="s">
        <v>45</v>
      </c>
      <c r="D146" s="42" t="s">
        <v>314</v>
      </c>
      <c r="E146" s="161"/>
      <c r="F146" s="42" t="s">
        <v>91</v>
      </c>
      <c r="G146" s="54" t="s">
        <v>14</v>
      </c>
      <c r="H146" s="139"/>
      <c r="I146" s="160"/>
      <c r="AE146" s="1"/>
      <c r="AF146" s="1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1:48" ht="14.5" customHeight="1">
      <c r="A147" s="110" t="s">
        <v>96</v>
      </c>
      <c r="B147" s="138"/>
      <c r="C147" s="66" t="s">
        <v>41</v>
      </c>
      <c r="D147" s="51" t="s">
        <v>303</v>
      </c>
      <c r="E147" s="52"/>
      <c r="F147" s="53"/>
      <c r="G147" s="35" t="s">
        <v>43</v>
      </c>
      <c r="H147" s="139"/>
      <c r="I147" s="160"/>
      <c r="AE147" s="1"/>
      <c r="AF147" s="1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1:48" ht="14.5" customHeight="1">
      <c r="A148" s="110" t="s">
        <v>96</v>
      </c>
      <c r="B148" s="138"/>
      <c r="C148" s="66" t="s">
        <v>55</v>
      </c>
      <c r="D148" s="110" t="s">
        <v>289</v>
      </c>
      <c r="E148" s="138"/>
      <c r="F148" s="66" t="s">
        <v>52</v>
      </c>
      <c r="G148" s="35" t="s">
        <v>44</v>
      </c>
      <c r="H148" s="139"/>
      <c r="I148" s="160"/>
      <c r="AE148" s="1"/>
      <c r="AF148" s="1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1:48" ht="14.5" customHeight="1">
      <c r="A149" s="110"/>
      <c r="B149" s="95" t="s">
        <v>22</v>
      </c>
      <c r="C149" s="111" t="s">
        <v>287</v>
      </c>
      <c r="D149" s="110" t="s">
        <v>99</v>
      </c>
      <c r="E149" s="138"/>
      <c r="F149" s="66" t="s">
        <v>41</v>
      </c>
      <c r="G149" s="35" t="s">
        <v>15</v>
      </c>
      <c r="H149" s="65">
        <f>SUM(H145:H148)</f>
        <v>0</v>
      </c>
      <c r="I149" s="67">
        <f>SUM(I145:I148)</f>
        <v>0</v>
      </c>
      <c r="AE149" s="1"/>
      <c r="AF149" s="1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1:48" ht="14.5" customHeight="1">
      <c r="A150" s="110" t="s">
        <v>185</v>
      </c>
      <c r="B150" s="138"/>
      <c r="C150" s="183"/>
      <c r="D150" s="110"/>
      <c r="E150" s="95">
        <f>E149-273.15</f>
        <v>-273.14999999999998</v>
      </c>
      <c r="F150" s="66" t="s">
        <v>55</v>
      </c>
      <c r="G150" s="35"/>
      <c r="H150" s="35"/>
      <c r="I150" s="55"/>
      <c r="AE150" s="1"/>
      <c r="AF150" s="1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1:48" ht="14.5" customHeight="1">
      <c r="A151" s="110" t="s">
        <v>186</v>
      </c>
      <c r="B151" s="138"/>
      <c r="C151" s="183"/>
      <c r="D151" s="110"/>
      <c r="E151" s="65" t="s">
        <v>50</v>
      </c>
      <c r="F151" s="66" t="s">
        <v>290</v>
      </c>
      <c r="G151" s="48" t="s">
        <v>306</v>
      </c>
      <c r="H151" s="143"/>
      <c r="I151" s="57" t="s">
        <v>41</v>
      </c>
      <c r="AE151" s="1"/>
      <c r="AF151" s="1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1:48" ht="14.5" customHeight="1" thickBot="1">
      <c r="A152" s="110" t="s">
        <v>284</v>
      </c>
      <c r="B152" s="138"/>
      <c r="C152" s="183"/>
      <c r="D152" s="110" t="s">
        <v>185</v>
      </c>
      <c r="E152" s="139"/>
      <c r="F152" s="160"/>
      <c r="G152" s="59" t="s">
        <v>321</v>
      </c>
      <c r="H152" s="59">
        <f>H151-273</f>
        <v>-273</v>
      </c>
      <c r="I152" s="83" t="s">
        <v>55</v>
      </c>
      <c r="AE152" s="1"/>
      <c r="AF152" s="1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1:48" ht="14.5" customHeight="1">
      <c r="A153" s="110" t="s">
        <v>15</v>
      </c>
      <c r="B153" s="95">
        <f>SUM(B150:B152)</f>
        <v>0</v>
      </c>
      <c r="C153" s="111">
        <f>SUM(C150:C152)</f>
        <v>0</v>
      </c>
      <c r="D153" s="110" t="s">
        <v>186</v>
      </c>
      <c r="E153" s="139"/>
      <c r="F153" s="160"/>
      <c r="G153" s="51" t="s">
        <v>308</v>
      </c>
      <c r="H153" s="32"/>
      <c r="I153" s="33"/>
      <c r="AE153" s="1"/>
      <c r="AF153" s="1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1:48" ht="14.5" customHeight="1">
      <c r="A154" s="110"/>
      <c r="B154" s="95"/>
      <c r="C154" s="111"/>
      <c r="D154" s="110" t="s">
        <v>284</v>
      </c>
      <c r="E154" s="139"/>
      <c r="F154" s="160"/>
      <c r="G154" s="114" t="s">
        <v>313</v>
      </c>
      <c r="H154" s="139"/>
      <c r="I154" s="66" t="s">
        <v>89</v>
      </c>
      <c r="AE154" s="1"/>
      <c r="AF154" s="1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1:48" ht="14.5" customHeight="1">
      <c r="A155" s="110" t="s">
        <v>97</v>
      </c>
      <c r="B155" s="138"/>
      <c r="C155" s="111" t="s">
        <v>45</v>
      </c>
      <c r="D155" s="110" t="s">
        <v>15</v>
      </c>
      <c r="E155" s="65">
        <f>SUM(E152:E154)</f>
        <v>0</v>
      </c>
      <c r="F155" s="66">
        <f>SUM(F152:F154)</f>
        <v>0</v>
      </c>
      <c r="G155" s="114" t="s">
        <v>315</v>
      </c>
      <c r="H155" s="139"/>
      <c r="I155" s="66" t="s">
        <v>62</v>
      </c>
      <c r="AB155" s="2"/>
      <c r="AC155" s="1"/>
      <c r="AD155" s="2"/>
      <c r="AE155" s="2"/>
      <c r="AF155" s="2"/>
      <c r="AG155" s="2"/>
      <c r="AH155" s="2"/>
      <c r="AI155" s="1"/>
      <c r="AJ155" s="1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1:48" ht="14.5" customHeight="1">
      <c r="A156" s="56" t="s">
        <v>285</v>
      </c>
      <c r="B156" s="143"/>
      <c r="C156" s="111" t="s">
        <v>41</v>
      </c>
      <c r="D156" s="110"/>
      <c r="E156" s="95"/>
      <c r="F156" s="111"/>
      <c r="G156" s="114" t="s">
        <v>316</v>
      </c>
      <c r="H156" s="139"/>
      <c r="I156" s="66" t="s">
        <v>62</v>
      </c>
      <c r="AB156" s="2"/>
      <c r="AC156" s="1"/>
      <c r="AD156" s="2"/>
      <c r="AE156" s="2"/>
      <c r="AF156" s="2"/>
      <c r="AG156" s="2"/>
      <c r="AH156" s="1"/>
      <c r="AI156" s="1"/>
      <c r="AJ156" s="1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1:48" ht="14.5" customHeight="1" thickBot="1">
      <c r="A157" s="56" t="s">
        <v>286</v>
      </c>
      <c r="B157" s="48"/>
      <c r="C157" s="111"/>
      <c r="D157" s="112" t="s">
        <v>292</v>
      </c>
      <c r="E157" s="184"/>
      <c r="F157" s="113" t="s">
        <v>100</v>
      </c>
      <c r="G157" s="114" t="s">
        <v>251</v>
      </c>
      <c r="H157" s="139"/>
      <c r="I157" s="66" t="s">
        <v>5</v>
      </c>
      <c r="AB157" s="2"/>
      <c r="AC157" s="1"/>
      <c r="AD157" s="2"/>
      <c r="AE157" s="2"/>
      <c r="AF157" s="5"/>
      <c r="AG157" s="1"/>
      <c r="AH157" s="5"/>
      <c r="AI157" s="5"/>
      <c r="AJ157" s="5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1:48" ht="14.5" customHeight="1">
      <c r="A158" s="110"/>
      <c r="B158" s="95" t="s">
        <v>279</v>
      </c>
      <c r="C158" s="111" t="s">
        <v>288</v>
      </c>
      <c r="D158" s="51" t="s">
        <v>296</v>
      </c>
      <c r="E158" s="52"/>
      <c r="F158" s="53"/>
      <c r="G158" s="114" t="s">
        <v>252</v>
      </c>
      <c r="H158" s="139"/>
      <c r="I158" s="66" t="s">
        <v>5</v>
      </c>
      <c r="AB158" s="2"/>
      <c r="AC158" s="1"/>
      <c r="AD158" s="2"/>
      <c r="AE158" s="1"/>
      <c r="AF158" s="2"/>
      <c r="AG158" s="1"/>
      <c r="AH158" s="2"/>
      <c r="AI158" s="2"/>
      <c r="AJ158" s="2"/>
      <c r="AK158" s="2"/>
      <c r="AL158" s="1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1:48" ht="14.5" customHeight="1">
      <c r="A159" s="110" t="s">
        <v>185</v>
      </c>
      <c r="B159" s="138"/>
      <c r="C159" s="183"/>
      <c r="D159" s="110" t="s">
        <v>297</v>
      </c>
      <c r="E159" s="138"/>
      <c r="F159" s="66" t="s">
        <v>52</v>
      </c>
      <c r="G159" s="114" t="s">
        <v>250</v>
      </c>
      <c r="H159" s="139"/>
      <c r="I159" s="66" t="s">
        <v>5</v>
      </c>
      <c r="AB159" s="2"/>
      <c r="AC159" s="1"/>
      <c r="AD159" s="2"/>
      <c r="AE159" s="1"/>
      <c r="AF159" s="1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1:48" ht="14.5" customHeight="1">
      <c r="A160" s="110" t="s">
        <v>186</v>
      </c>
      <c r="B160" s="138"/>
      <c r="C160" s="183"/>
      <c r="D160" s="110" t="s">
        <v>298</v>
      </c>
      <c r="E160" s="138"/>
      <c r="F160" s="66" t="s">
        <v>52</v>
      </c>
      <c r="G160" s="114" t="s">
        <v>318</v>
      </c>
      <c r="H160" s="139"/>
      <c r="I160" s="66" t="s">
        <v>5</v>
      </c>
      <c r="AB160" s="2"/>
      <c r="AC160" s="1"/>
      <c r="AD160" s="2"/>
      <c r="AE160" s="1"/>
      <c r="AF160" s="1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8" ht="14.5" customHeight="1">
      <c r="A161" s="110" t="s">
        <v>284</v>
      </c>
      <c r="B161" s="138"/>
      <c r="C161" s="183"/>
      <c r="D161" s="110" t="s">
        <v>299</v>
      </c>
      <c r="E161" s="138"/>
      <c r="F161" s="66" t="s">
        <v>62</v>
      </c>
      <c r="G161" s="114"/>
      <c r="H161" s="65"/>
      <c r="I161" s="66"/>
      <c r="AB161" s="2"/>
      <c r="AC161" s="1"/>
      <c r="AD161" s="2"/>
      <c r="AE161" s="1"/>
      <c r="AF161" s="1"/>
      <c r="AG161" s="1"/>
      <c r="AH161" s="1"/>
      <c r="AI161" s="1"/>
      <c r="AJ161" s="1"/>
      <c r="AK161" s="1"/>
      <c r="AL161" s="1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1:48" ht="14.5" customHeight="1">
      <c r="A162" s="110" t="s">
        <v>15</v>
      </c>
      <c r="B162" s="48">
        <f>SUM(B159:B161)</f>
        <v>0</v>
      </c>
      <c r="C162" s="111">
        <f>SUM(C159:C161)</f>
        <v>0</v>
      </c>
      <c r="D162" s="110" t="s">
        <v>300</v>
      </c>
      <c r="E162" s="140"/>
      <c r="F162" s="66" t="s">
        <v>77</v>
      </c>
      <c r="G162" s="114"/>
      <c r="H162" s="65" t="s">
        <v>50</v>
      </c>
      <c r="I162" s="66" t="s">
        <v>311</v>
      </c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1:48" ht="14.5" customHeight="1">
      <c r="A163" s="110"/>
      <c r="B163" s="95"/>
      <c r="C163" s="111"/>
      <c r="D163" s="110" t="s">
        <v>60</v>
      </c>
      <c r="E163" s="140"/>
      <c r="F163" s="66" t="s">
        <v>62</v>
      </c>
      <c r="G163" s="114" t="s">
        <v>12</v>
      </c>
      <c r="H163" s="139"/>
      <c r="I163" s="160"/>
    </row>
    <row r="164" spans="1:48" ht="14.5" customHeight="1">
      <c r="A164" s="110" t="s">
        <v>363</v>
      </c>
      <c r="B164" s="138"/>
      <c r="C164" s="66" t="s">
        <v>5</v>
      </c>
      <c r="D164" s="110" t="s">
        <v>67</v>
      </c>
      <c r="E164" s="140"/>
      <c r="F164" s="66" t="s">
        <v>62</v>
      </c>
      <c r="G164" s="114" t="s">
        <v>14</v>
      </c>
      <c r="H164" s="139"/>
      <c r="I164" s="160"/>
    </row>
    <row r="165" spans="1:48" ht="14.5" customHeight="1">
      <c r="A165" s="110" t="s">
        <v>332</v>
      </c>
      <c r="B165" s="138"/>
      <c r="C165" s="66" t="s">
        <v>5</v>
      </c>
      <c r="D165" s="110" t="s">
        <v>332</v>
      </c>
      <c r="E165" s="140"/>
      <c r="F165" s="66" t="s">
        <v>90</v>
      </c>
      <c r="G165" s="114" t="s">
        <v>43</v>
      </c>
      <c r="H165" s="139"/>
      <c r="I165" s="160"/>
    </row>
    <row r="166" spans="1:48" ht="14.5" customHeight="1">
      <c r="A166" s="110" t="s">
        <v>332</v>
      </c>
      <c r="B166" s="138"/>
      <c r="C166" s="66" t="s">
        <v>17</v>
      </c>
      <c r="D166" s="110" t="s">
        <v>332</v>
      </c>
      <c r="E166" s="140"/>
      <c r="F166" s="66" t="s">
        <v>301</v>
      </c>
      <c r="G166" s="114" t="s">
        <v>44</v>
      </c>
      <c r="H166" s="139"/>
      <c r="I166" s="160"/>
    </row>
    <row r="167" spans="1:48" ht="14.5" customHeight="1" thickBot="1">
      <c r="A167" s="110"/>
      <c r="B167" s="95"/>
      <c r="C167" s="111"/>
      <c r="D167" s="112" t="s">
        <v>294</v>
      </c>
      <c r="E167" s="184"/>
      <c r="F167" s="113" t="s">
        <v>62</v>
      </c>
      <c r="G167" s="54" t="s">
        <v>15</v>
      </c>
      <c r="H167" s="65">
        <f>SUM(H163:H166)</f>
        <v>0</v>
      </c>
      <c r="I167" s="67">
        <f>SUM(I163:I166)</f>
        <v>0</v>
      </c>
    </row>
    <row r="168" spans="1:48" ht="14.5" customHeight="1">
      <c r="A168" s="110"/>
      <c r="B168" s="95"/>
      <c r="C168" s="111"/>
      <c r="D168" s="51" t="s">
        <v>325</v>
      </c>
      <c r="E168" s="52"/>
      <c r="F168" s="53"/>
      <c r="G168" s="54"/>
      <c r="H168" s="35"/>
      <c r="I168" s="55"/>
    </row>
    <row r="169" spans="1:48" ht="14.5" customHeight="1" thickBot="1">
      <c r="A169" s="112" t="s">
        <v>98</v>
      </c>
      <c r="B169" s="184"/>
      <c r="C169" s="113" t="s">
        <v>5</v>
      </c>
      <c r="D169" s="110" t="s">
        <v>326</v>
      </c>
      <c r="E169" s="138"/>
      <c r="F169" s="66" t="s">
        <v>5</v>
      </c>
      <c r="G169" s="56" t="s">
        <v>319</v>
      </c>
      <c r="H169" s="143"/>
      <c r="I169" s="57" t="s">
        <v>41</v>
      </c>
    </row>
    <row r="170" spans="1:48" ht="14.5" customHeight="1" thickBot="1">
      <c r="A170" s="51" t="s">
        <v>331</v>
      </c>
      <c r="B170" s="52"/>
      <c r="C170" s="53"/>
      <c r="D170" s="110" t="s">
        <v>327</v>
      </c>
      <c r="E170" s="138"/>
      <c r="F170" s="66" t="s">
        <v>5</v>
      </c>
      <c r="G170" s="58" t="s">
        <v>320</v>
      </c>
      <c r="H170" s="59">
        <f>H169-273</f>
        <v>-273</v>
      </c>
      <c r="I170" s="83" t="s">
        <v>55</v>
      </c>
    </row>
    <row r="171" spans="1:48" ht="14.5" customHeight="1">
      <c r="A171" s="110" t="s">
        <v>322</v>
      </c>
      <c r="B171" s="138"/>
      <c r="C171" s="66" t="s">
        <v>55</v>
      </c>
      <c r="D171" s="110" t="s">
        <v>102</v>
      </c>
      <c r="E171" s="138"/>
      <c r="F171" s="66" t="s">
        <v>62</v>
      </c>
      <c r="G171" s="51" t="s">
        <v>343</v>
      </c>
      <c r="H171" s="52"/>
      <c r="I171" s="53"/>
      <c r="J171" s="7"/>
    </row>
    <row r="172" spans="1:48" ht="14.5" customHeight="1">
      <c r="A172" s="110" t="s">
        <v>323</v>
      </c>
      <c r="B172" s="138"/>
      <c r="C172" s="66" t="s">
        <v>62</v>
      </c>
      <c r="D172" s="110" t="s">
        <v>329</v>
      </c>
      <c r="E172" s="138"/>
      <c r="F172" s="66" t="s">
        <v>62</v>
      </c>
      <c r="G172" s="110" t="s">
        <v>101</v>
      </c>
      <c r="H172" s="138"/>
      <c r="I172" s="111" t="s">
        <v>55</v>
      </c>
      <c r="J172" s="7"/>
    </row>
    <row r="173" spans="1:48" ht="14.5" customHeight="1" thickBot="1">
      <c r="A173" s="110" t="s">
        <v>78</v>
      </c>
      <c r="B173" s="138"/>
      <c r="C173" s="66" t="s">
        <v>52</v>
      </c>
      <c r="D173" s="112" t="s">
        <v>330</v>
      </c>
      <c r="E173" s="184"/>
      <c r="F173" s="113" t="s">
        <v>66</v>
      </c>
      <c r="G173" s="110"/>
      <c r="H173" s="95">
        <f>H172+273</f>
        <v>273</v>
      </c>
      <c r="I173" s="111" t="s">
        <v>41</v>
      </c>
      <c r="J173" s="7"/>
    </row>
    <row r="174" spans="1:48" ht="14.5" customHeight="1">
      <c r="A174" s="110" t="s">
        <v>324</v>
      </c>
      <c r="B174" s="138"/>
      <c r="C174" s="66" t="s">
        <v>77</v>
      </c>
      <c r="D174" s="51" t="s">
        <v>333</v>
      </c>
      <c r="E174" s="52"/>
      <c r="F174" s="53"/>
      <c r="G174" s="110"/>
      <c r="H174" s="95" t="s">
        <v>6</v>
      </c>
      <c r="I174" s="111" t="s">
        <v>342</v>
      </c>
      <c r="J174" s="7"/>
    </row>
    <row r="175" spans="1:48" ht="14.5" customHeight="1">
      <c r="A175" s="110" t="s">
        <v>60</v>
      </c>
      <c r="B175" s="138"/>
      <c r="C175" s="66" t="s">
        <v>62</v>
      </c>
      <c r="D175" s="110"/>
      <c r="E175" s="95"/>
      <c r="F175" s="111"/>
      <c r="G175" s="110" t="s">
        <v>12</v>
      </c>
      <c r="H175" s="138"/>
      <c r="I175" s="183"/>
      <c r="J175" s="7"/>
    </row>
    <row r="176" spans="1:48" ht="14.5" customHeight="1">
      <c r="A176" s="110" t="s">
        <v>67</v>
      </c>
      <c r="B176" s="138"/>
      <c r="C176" s="66" t="s">
        <v>62</v>
      </c>
      <c r="D176" s="110" t="s">
        <v>334</v>
      </c>
      <c r="E176" s="138"/>
      <c r="F176" s="66" t="s">
        <v>62</v>
      </c>
      <c r="G176" s="110" t="s">
        <v>14</v>
      </c>
      <c r="H176" s="138"/>
      <c r="I176" s="183"/>
      <c r="J176" s="7"/>
    </row>
    <row r="177" spans="1:12" ht="14.5" customHeight="1">
      <c r="A177" s="110" t="s">
        <v>332</v>
      </c>
      <c r="B177" s="138"/>
      <c r="C177" s="66" t="s">
        <v>5</v>
      </c>
      <c r="D177" s="110" t="s">
        <v>335</v>
      </c>
      <c r="E177" s="138"/>
      <c r="F177" s="66" t="s">
        <v>62</v>
      </c>
      <c r="G177" s="110" t="s">
        <v>43</v>
      </c>
      <c r="H177" s="138"/>
      <c r="I177" s="183"/>
      <c r="J177" s="7"/>
    </row>
    <row r="178" spans="1:12" ht="14.5" customHeight="1">
      <c r="A178" s="110" t="s">
        <v>332</v>
      </c>
      <c r="B178" s="138"/>
      <c r="C178" s="66" t="s">
        <v>17</v>
      </c>
      <c r="D178" s="110" t="s">
        <v>336</v>
      </c>
      <c r="E178" s="138"/>
      <c r="F178" s="66" t="s">
        <v>5</v>
      </c>
      <c r="G178" s="110" t="s">
        <v>44</v>
      </c>
      <c r="H178" s="138"/>
      <c r="I178" s="183"/>
      <c r="J178" s="7"/>
    </row>
    <row r="179" spans="1:12" ht="14.5" customHeight="1" thickBot="1">
      <c r="A179" s="112" t="s">
        <v>102</v>
      </c>
      <c r="B179" s="184"/>
      <c r="C179" s="113" t="s">
        <v>62</v>
      </c>
      <c r="D179" s="112" t="s">
        <v>337</v>
      </c>
      <c r="E179" s="184"/>
      <c r="F179" s="113" t="s">
        <v>17</v>
      </c>
      <c r="G179" s="112" t="s">
        <v>59</v>
      </c>
      <c r="H179" s="184"/>
      <c r="I179" s="185"/>
      <c r="J179" s="7"/>
    </row>
    <row r="180" spans="1:12" ht="14.5" customHeight="1">
      <c r="A180" s="51" t="s">
        <v>345</v>
      </c>
      <c r="B180" s="52"/>
      <c r="C180" s="53"/>
      <c r="D180" s="51" t="s">
        <v>339</v>
      </c>
      <c r="E180" s="52"/>
      <c r="F180" s="53"/>
      <c r="J180" s="2"/>
      <c r="K180" s="2"/>
      <c r="L180" s="2"/>
    </row>
    <row r="181" spans="1:12" ht="14.5" customHeight="1">
      <c r="A181" s="117" t="s">
        <v>346</v>
      </c>
      <c r="B181" s="135"/>
      <c r="C181" s="118" t="s">
        <v>62</v>
      </c>
      <c r="D181" s="117" t="s">
        <v>347</v>
      </c>
      <c r="E181" s="135"/>
      <c r="F181" s="118" t="s">
        <v>62</v>
      </c>
      <c r="J181" s="16"/>
      <c r="K181" s="11"/>
      <c r="L181" s="16"/>
    </row>
    <row r="182" spans="1:12" ht="14.5" customHeight="1">
      <c r="A182" s="117" t="s">
        <v>348</v>
      </c>
      <c r="B182" s="135"/>
      <c r="C182" s="118" t="s">
        <v>77</v>
      </c>
      <c r="D182" s="117" t="s">
        <v>349</v>
      </c>
      <c r="E182" s="135"/>
      <c r="F182" s="118" t="s">
        <v>62</v>
      </c>
      <c r="J182" s="16"/>
      <c r="K182" s="17"/>
      <c r="L182" s="16"/>
    </row>
    <row r="183" spans="1:12" ht="14.5" customHeight="1">
      <c r="A183" s="117" t="s">
        <v>60</v>
      </c>
      <c r="B183" s="135"/>
      <c r="C183" s="118" t="s">
        <v>62</v>
      </c>
      <c r="D183" s="117" t="s">
        <v>340</v>
      </c>
      <c r="E183" s="135"/>
      <c r="F183" s="118" t="s">
        <v>5</v>
      </c>
      <c r="J183" s="16"/>
      <c r="K183" s="11"/>
      <c r="L183" s="16"/>
    </row>
    <row r="184" spans="1:12" ht="14.5" customHeight="1">
      <c r="A184" s="117" t="s">
        <v>67</v>
      </c>
      <c r="B184" s="135"/>
      <c r="C184" s="118" t="s">
        <v>62</v>
      </c>
      <c r="D184" s="117" t="s">
        <v>341</v>
      </c>
      <c r="E184" s="135"/>
      <c r="F184" s="118" t="s">
        <v>5</v>
      </c>
      <c r="J184" s="16"/>
      <c r="K184" s="11"/>
      <c r="L184" s="16"/>
    </row>
    <row r="185" spans="1:12" ht="14.5" customHeight="1">
      <c r="A185" s="117" t="s">
        <v>338</v>
      </c>
      <c r="B185" s="135"/>
      <c r="C185" s="118" t="s">
        <v>5</v>
      </c>
      <c r="D185" s="117" t="s">
        <v>344</v>
      </c>
      <c r="E185" s="135"/>
      <c r="F185" s="118" t="s">
        <v>66</v>
      </c>
      <c r="J185" s="16"/>
      <c r="K185" s="11"/>
      <c r="L185" s="16"/>
    </row>
    <row r="186" spans="1:12" ht="14.5" customHeight="1">
      <c r="A186" s="117" t="s">
        <v>332</v>
      </c>
      <c r="B186" s="135"/>
      <c r="C186" s="118" t="s">
        <v>17</v>
      </c>
      <c r="D186" s="117" t="s">
        <v>108</v>
      </c>
      <c r="E186" s="135"/>
      <c r="F186" s="118" t="s">
        <v>5</v>
      </c>
    </row>
    <row r="187" spans="1:12" ht="14.5" customHeight="1" thickBot="1">
      <c r="A187" s="119" t="s">
        <v>349</v>
      </c>
      <c r="B187" s="186"/>
      <c r="C187" s="121" t="s">
        <v>62</v>
      </c>
      <c r="D187" s="119" t="s">
        <v>108</v>
      </c>
      <c r="E187" s="186"/>
      <c r="F187" s="121" t="s">
        <v>17</v>
      </c>
    </row>
    <row r="188" spans="1:12" ht="14.5" customHeight="1" thickBot="1"/>
    <row r="189" spans="1:12" ht="14.5" customHeight="1">
      <c r="A189" s="51" t="s">
        <v>383</v>
      </c>
      <c r="B189" s="52"/>
      <c r="C189" s="52"/>
      <c r="D189" s="52"/>
      <c r="E189" s="52"/>
      <c r="F189" s="53"/>
    </row>
    <row r="190" spans="1:12" ht="14.5" customHeight="1">
      <c r="A190" s="117"/>
      <c r="B190" s="115"/>
      <c r="C190" s="115"/>
      <c r="D190" s="115"/>
      <c r="E190" s="115"/>
      <c r="F190" s="127"/>
    </row>
    <row r="191" spans="1:12" ht="14.5" customHeight="1">
      <c r="A191" s="117" t="s">
        <v>372</v>
      </c>
      <c r="B191" s="135"/>
      <c r="C191" s="116" t="s">
        <v>360</v>
      </c>
      <c r="D191" s="115" t="s">
        <v>376</v>
      </c>
      <c r="E191" s="135"/>
      <c r="F191" s="118" t="s">
        <v>360</v>
      </c>
    </row>
    <row r="192" spans="1:12" ht="14.5" customHeight="1">
      <c r="A192" s="117" t="s">
        <v>373</v>
      </c>
      <c r="B192" s="135"/>
      <c r="C192" s="116" t="s">
        <v>360</v>
      </c>
      <c r="D192" s="115"/>
      <c r="E192" s="115"/>
      <c r="F192" s="118"/>
    </row>
    <row r="193" spans="1:12" ht="14.5" customHeight="1">
      <c r="A193" s="117"/>
      <c r="B193" s="115"/>
      <c r="C193" s="116"/>
      <c r="D193" s="115" t="s">
        <v>374</v>
      </c>
      <c r="E193" s="135"/>
      <c r="F193" s="118" t="s">
        <v>360</v>
      </c>
    </row>
    <row r="194" spans="1:12" ht="14.5" customHeight="1">
      <c r="A194" s="117" t="s">
        <v>350</v>
      </c>
      <c r="B194" s="135"/>
      <c r="C194" s="116" t="s">
        <v>360</v>
      </c>
      <c r="D194" s="115" t="s">
        <v>377</v>
      </c>
      <c r="E194" s="135"/>
      <c r="F194" s="118" t="s">
        <v>360</v>
      </c>
    </row>
    <row r="195" spans="1:12" ht="14.5" customHeight="1">
      <c r="A195" s="117" t="s">
        <v>351</v>
      </c>
      <c r="B195" s="135"/>
      <c r="C195" s="116" t="s">
        <v>360</v>
      </c>
      <c r="D195" s="115" t="s">
        <v>375</v>
      </c>
      <c r="E195" s="135"/>
      <c r="F195" s="118" t="s">
        <v>360</v>
      </c>
    </row>
    <row r="196" spans="1:12" ht="14.5" customHeight="1">
      <c r="A196" s="117" t="s">
        <v>352</v>
      </c>
      <c r="B196" s="135"/>
      <c r="C196" s="116" t="s">
        <v>360</v>
      </c>
      <c r="D196" s="115"/>
      <c r="E196" s="115"/>
      <c r="F196" s="118"/>
    </row>
    <row r="197" spans="1:12" ht="14.5" customHeight="1">
      <c r="A197" s="117"/>
      <c r="B197" s="115"/>
      <c r="C197" s="116"/>
      <c r="D197" s="115"/>
      <c r="E197" s="115"/>
      <c r="F197" s="118"/>
    </row>
    <row r="198" spans="1:12" ht="14.5" customHeight="1">
      <c r="A198" s="117" t="s">
        <v>353</v>
      </c>
      <c r="B198" s="135"/>
      <c r="C198" s="116" t="s">
        <v>360</v>
      </c>
      <c r="D198" s="115" t="s">
        <v>378</v>
      </c>
      <c r="E198" s="135"/>
      <c r="F198" s="118" t="s">
        <v>3</v>
      </c>
    </row>
    <row r="199" spans="1:12" ht="14.5" customHeight="1">
      <c r="A199" s="117"/>
      <c r="B199" s="115"/>
      <c r="C199" s="116"/>
      <c r="D199" s="115" t="s">
        <v>379</v>
      </c>
      <c r="E199" s="135"/>
      <c r="F199" s="118" t="s">
        <v>3</v>
      </c>
    </row>
    <row r="200" spans="1:12" ht="14.5" customHeight="1">
      <c r="A200" s="117" t="s">
        <v>354</v>
      </c>
      <c r="B200" s="135"/>
      <c r="C200" s="116" t="s">
        <v>360</v>
      </c>
      <c r="D200" s="115"/>
      <c r="E200" s="115"/>
      <c r="F200" s="118"/>
    </row>
    <row r="201" spans="1:12" ht="14.5" customHeight="1">
      <c r="A201" s="117" t="s">
        <v>355</v>
      </c>
      <c r="B201" s="135"/>
      <c r="C201" s="116" t="s">
        <v>360</v>
      </c>
      <c r="D201" s="115" t="s">
        <v>380</v>
      </c>
      <c r="E201" s="135"/>
      <c r="F201" s="118" t="s">
        <v>3</v>
      </c>
    </row>
    <row r="202" spans="1:12" ht="14.5" customHeight="1">
      <c r="A202" s="117" t="s">
        <v>356</v>
      </c>
      <c r="B202" s="135"/>
      <c r="C202" s="116" t="s">
        <v>360</v>
      </c>
      <c r="D202" s="115" t="s">
        <v>381</v>
      </c>
      <c r="E202" s="135"/>
      <c r="F202" s="118" t="s">
        <v>3</v>
      </c>
    </row>
    <row r="203" spans="1:12" ht="14.5" customHeight="1">
      <c r="A203" s="117" t="s">
        <v>357</v>
      </c>
      <c r="B203" s="135"/>
      <c r="C203" s="116" t="s">
        <v>360</v>
      </c>
      <c r="D203" s="115"/>
      <c r="E203" s="115"/>
      <c r="F203" s="118"/>
    </row>
    <row r="204" spans="1:12" ht="14.5" customHeight="1">
      <c r="A204" s="117" t="s">
        <v>358</v>
      </c>
      <c r="B204" s="135"/>
      <c r="C204" s="116" t="s">
        <v>360</v>
      </c>
      <c r="D204" s="115"/>
      <c r="E204" s="115"/>
      <c r="F204" s="118"/>
      <c r="L204" s="1"/>
    </row>
    <row r="205" spans="1:12" ht="14.5" customHeight="1">
      <c r="A205" s="117" t="s">
        <v>359</v>
      </c>
      <c r="B205" s="135"/>
      <c r="C205" s="116" t="s">
        <v>360</v>
      </c>
      <c r="D205" s="115"/>
      <c r="E205" s="115"/>
      <c r="F205" s="118"/>
    </row>
    <row r="206" spans="1:12" ht="14.5" customHeight="1">
      <c r="A206" s="117"/>
      <c r="B206" s="115"/>
      <c r="C206" s="116"/>
      <c r="D206" s="115"/>
      <c r="E206" s="115"/>
      <c r="F206" s="118"/>
    </row>
    <row r="207" spans="1:12" ht="14.5" customHeight="1">
      <c r="A207" s="117" t="s">
        <v>361</v>
      </c>
      <c r="B207" s="135"/>
      <c r="C207" s="116" t="s">
        <v>360</v>
      </c>
      <c r="D207" s="115"/>
      <c r="E207" s="115"/>
      <c r="F207" s="118"/>
    </row>
    <row r="208" spans="1:12" ht="14.5" customHeight="1" thickBot="1">
      <c r="A208" s="117"/>
      <c r="B208" s="115"/>
      <c r="C208" s="116"/>
      <c r="D208" s="115" t="s">
        <v>382</v>
      </c>
      <c r="E208" s="115">
        <f>B191-B194-B195-B196+B207-E191-E193-E194-E195</f>
        <v>0</v>
      </c>
      <c r="F208" s="118" t="s">
        <v>360</v>
      </c>
    </row>
    <row r="209" spans="1:8" ht="14.5" customHeight="1" thickBot="1">
      <c r="A209" s="130" t="s">
        <v>362</v>
      </c>
      <c r="B209" s="136"/>
      <c r="C209" s="131" t="s">
        <v>360</v>
      </c>
      <c r="D209" s="115"/>
      <c r="E209" s="115" t="e">
        <f>100*E208/B191</f>
        <v>#DIV/0!</v>
      </c>
      <c r="F209" s="118" t="s">
        <v>3</v>
      </c>
    </row>
    <row r="210" spans="1:8" ht="14.5" customHeight="1" thickBot="1">
      <c r="A210" s="119"/>
      <c r="B210" s="120"/>
      <c r="C210" s="120"/>
      <c r="D210" s="120"/>
      <c r="E210" s="120"/>
      <c r="F210" s="128"/>
    </row>
    <row r="211" spans="1:8" ht="14.5" customHeight="1">
      <c r="D211" s="2"/>
    </row>
    <row r="212" spans="1:8" ht="14.5" customHeight="1">
      <c r="C212" s="9"/>
    </row>
    <row r="213" spans="1:8" ht="14.5" customHeight="1">
      <c r="H213" s="129"/>
    </row>
    <row r="214" spans="1:8" ht="14.5" customHeight="1">
      <c r="H214" s="129"/>
    </row>
    <row r="215" spans="1:8" ht="14.5" customHeight="1">
      <c r="H215" s="129"/>
    </row>
    <row r="216" spans="1:8" ht="14.5" customHeight="1">
      <c r="H216" s="129"/>
    </row>
    <row r="217" spans="1:8" ht="14.5" customHeight="1">
      <c r="H217" s="129"/>
    </row>
    <row r="218" spans="1:8" ht="14.5" customHeight="1">
      <c r="H218" s="129"/>
    </row>
    <row r="241" spans="2:10" ht="14.5" customHeight="1">
      <c r="B241" s="13"/>
    </row>
    <row r="242" spans="2:10" ht="14.5" customHeight="1">
      <c r="J242" s="5"/>
    </row>
    <row r="243" spans="2:10" ht="14.5" customHeight="1">
      <c r="J243" s="5"/>
    </row>
    <row r="244" spans="2:10" ht="14.5" customHeight="1">
      <c r="J244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marina.aidinidou@gmail.com;vasiliki.mallini@gmail.com</dc:creator>
  <cp:lastModifiedBy>user</cp:lastModifiedBy>
  <dcterms:created xsi:type="dcterms:W3CDTF">2016-12-07T17:23:32Z</dcterms:created>
  <dcterms:modified xsi:type="dcterms:W3CDTF">2017-11-16T14:36:18Z</dcterms:modified>
</cp:coreProperties>
</file>