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6615" windowHeight="2325"/>
  </bookViews>
  <sheets>
    <sheet name="Φύλλο1" sheetId="1" r:id="rId1"/>
    <sheet name="Φύλλο2" sheetId="2" r:id="rId2"/>
    <sheet name="Φύλλο3" sheetId="3" r:id="rId3"/>
  </sheets>
  <definedNames>
    <definedName name="solver_adj" localSheetId="0" hidden="1">Φύλλο1!$A$4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Φύλλο1!$B$4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1.7</definedName>
  </definedNames>
  <calcPr calcId="124519"/>
</workbook>
</file>

<file path=xl/calcChain.xml><?xml version="1.0" encoding="utf-8"?>
<calcChain xmlns="http://schemas.openxmlformats.org/spreadsheetml/2006/main">
  <c r="L28" i="1"/>
  <c r="L29"/>
  <c r="L30"/>
  <c r="H27"/>
  <c r="D27"/>
  <c r="G27"/>
  <c r="A9"/>
  <c r="B4"/>
  <c r="J29" l="1"/>
  <c r="K29"/>
  <c r="I29"/>
  <c r="E27"/>
  <c r="D28"/>
  <c r="G28" s="1"/>
  <c r="H28" s="1"/>
  <c r="E28"/>
  <c r="D29"/>
  <c r="E29"/>
  <c r="F29" s="1"/>
  <c r="G29"/>
  <c r="H29" s="1"/>
  <c r="D30"/>
  <c r="F27" l="1"/>
  <c r="K28" s="1"/>
  <c r="I28"/>
  <c r="M29"/>
  <c r="N29" s="1"/>
  <c r="F28"/>
  <c r="J28" l="1"/>
  <c r="M28" s="1"/>
  <c r="N28" s="1"/>
  <c r="E30"/>
  <c r="G30"/>
  <c r="J30" s="1"/>
  <c r="F30" l="1"/>
  <c r="K30" s="1"/>
  <c r="H30"/>
  <c r="I30" s="1"/>
  <c r="N22" l="1"/>
  <c r="N23" s="1"/>
  <c r="M30"/>
  <c r="N30" s="1"/>
  <c r="N31" s="1"/>
  <c r="B7" l="1"/>
</calcChain>
</file>

<file path=xl/sharedStrings.xml><?xml version="1.0" encoding="utf-8"?>
<sst xmlns="http://schemas.openxmlformats.org/spreadsheetml/2006/main" count="20" uniqueCount="14">
  <si>
    <t>Bάθος</t>
  </si>
  <si>
    <t>Εμβαδόν</t>
  </si>
  <si>
    <t>Βρ. Περίμετρος</t>
  </si>
  <si>
    <t>Υδραυλική ακτίνα</t>
  </si>
  <si>
    <t>Tαχύτητα V=Q/A</t>
  </si>
  <si>
    <t>Eιδική ενέργεια Ε=y+V^2/2g</t>
  </si>
  <si>
    <t>Ε1-Ε2</t>
  </si>
  <si>
    <t>μ.ταχύττα (V1+V2)/2</t>
  </si>
  <si>
    <t>μ. υδραυλ. Ακτίνα (R1+R2)/2</t>
  </si>
  <si>
    <t>Sf-S0</t>
  </si>
  <si>
    <t>m</t>
  </si>
  <si>
    <t>m^2</t>
  </si>
  <si>
    <t>m/s</t>
  </si>
  <si>
    <t>με ποιο πολλά στοιχεία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</si>
</sst>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1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58616</xdr:colOff>
      <xdr:row>0</xdr:row>
      <xdr:rowOff>161403</xdr:rowOff>
    </xdr:from>
    <xdr:to>
      <xdr:col>18</xdr:col>
      <xdr:colOff>115766</xdr:colOff>
      <xdr:row>19</xdr:row>
      <xdr:rowOff>137012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7816" y="161403"/>
          <a:ext cx="9810750" cy="34280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N42"/>
  <sheetViews>
    <sheetView tabSelected="1" topLeftCell="A16" zoomScale="130" zoomScaleNormal="130" workbookViewId="0">
      <selection activeCell="F23" sqref="F23"/>
    </sheetView>
  </sheetViews>
  <sheetFormatPr defaultRowHeight="15"/>
  <sheetData>
    <row r="4" spans="1:2">
      <c r="A4">
        <v>1.26</v>
      </c>
      <c r="B4">
        <f>1/0.015*0.0005^0.5*1.5*A4*(1.5*A4/(1.5+2*A4))^(2/3)</f>
        <v>1.7035153372847975</v>
      </c>
    </row>
    <row r="7" spans="1:2">
      <c r="B7">
        <f>(1.7^2/(1.5^2*9.81))^(1/3)</f>
        <v>0.50778761684970242</v>
      </c>
    </row>
    <row r="9" spans="1:2">
      <c r="A9">
        <f>((1.7/1.5)^2/9.81)^(1/3)</f>
        <v>0.50778761684970242</v>
      </c>
    </row>
    <row r="22" spans="2:14">
      <c r="N22">
        <f>J30*0.011/K30^(2/3)</f>
        <v>2.6102278707064684E-2</v>
      </c>
    </row>
    <row r="23" spans="2:14">
      <c r="F23" t="s">
        <v>13</v>
      </c>
      <c r="N23">
        <f>N22^2</f>
        <v>6.8132895370128237E-4</v>
      </c>
    </row>
    <row r="24" spans="2:14" ht="15.75" thickBot="1">
      <c r="J24">
        <v>1.7</v>
      </c>
      <c r="K24">
        <v>1.5</v>
      </c>
    </row>
    <row r="25" spans="2:14" ht="34.5">
      <c r="B25" s="1"/>
      <c r="C25" s="2" t="s">
        <v>0</v>
      </c>
      <c r="D25" s="2" t="s">
        <v>1</v>
      </c>
      <c r="E25" s="2" t="s">
        <v>2</v>
      </c>
      <c r="F25" s="2" t="s">
        <v>3</v>
      </c>
      <c r="G25" s="2" t="s">
        <v>4</v>
      </c>
      <c r="H25" s="2" t="s">
        <v>5</v>
      </c>
      <c r="I25" s="2" t="s">
        <v>6</v>
      </c>
      <c r="J25" s="3" t="s">
        <v>7</v>
      </c>
      <c r="K25" s="3" t="s">
        <v>8</v>
      </c>
      <c r="L25" s="3"/>
      <c r="M25" s="2" t="s">
        <v>9</v>
      </c>
    </row>
    <row r="26" spans="2:14">
      <c r="B26" s="4"/>
      <c r="C26" s="5" t="s">
        <v>10</v>
      </c>
      <c r="D26" s="5" t="s">
        <v>11</v>
      </c>
      <c r="E26" s="5" t="s">
        <v>10</v>
      </c>
      <c r="F26" s="5" t="s">
        <v>10</v>
      </c>
      <c r="G26" s="5" t="s">
        <v>12</v>
      </c>
      <c r="H26" s="5" t="s">
        <v>10</v>
      </c>
      <c r="I26" s="5" t="s">
        <v>10</v>
      </c>
      <c r="J26" s="6" t="s">
        <v>12</v>
      </c>
      <c r="K26" s="6" t="s">
        <v>10</v>
      </c>
      <c r="L26" s="6"/>
      <c r="M26" s="5"/>
    </row>
    <row r="27" spans="2:14">
      <c r="B27" s="7">
        <v>2</v>
      </c>
      <c r="C27" s="8">
        <v>0.75</v>
      </c>
      <c r="D27" s="8">
        <f>K$24*C27</f>
        <v>1.125</v>
      </c>
      <c r="E27" s="8">
        <f t="shared" ref="E27:E29" si="0">K$24+2*C27</f>
        <v>3</v>
      </c>
      <c r="F27" s="8">
        <f t="shared" ref="F27:F29" si="1">D27/E27</f>
        <v>0.375</v>
      </c>
      <c r="G27" s="8">
        <f>J$24/D27</f>
        <v>1.5111111111111111</v>
      </c>
      <c r="H27" s="8">
        <f>G27^2/(2*9.81)+C27</f>
        <v>0.86638413813065529</v>
      </c>
      <c r="I27" s="8"/>
      <c r="J27" s="9"/>
      <c r="K27" s="9"/>
      <c r="L27" s="9"/>
      <c r="M27" s="8"/>
    </row>
    <row r="28" spans="2:14">
      <c r="B28" s="7"/>
      <c r="C28" s="8">
        <v>0.8</v>
      </c>
      <c r="D28" s="8">
        <f t="shared" ref="D27:D29" si="2">K$24*C28</f>
        <v>1.2000000000000002</v>
      </c>
      <c r="E28" s="8">
        <f t="shared" si="0"/>
        <v>3.1</v>
      </c>
      <c r="F28" s="8">
        <f t="shared" si="1"/>
        <v>0.38709677419354843</v>
      </c>
      <c r="G28" s="8">
        <f t="shared" ref="G27:G29" si="3">J$24/D28</f>
        <v>1.4166666666666665</v>
      </c>
      <c r="H28" s="8">
        <f t="shared" ref="H27:H29" si="4">G28^2/(2*9.81)+C28</f>
        <v>0.90229074640389628</v>
      </c>
      <c r="I28" s="8">
        <f t="shared" ref="I28:I29" si="5">H28-H27</f>
        <v>3.5906608273240992E-2</v>
      </c>
      <c r="J28" s="9">
        <f t="shared" ref="J28:J29" si="6">(G28+G27)*0.5</f>
        <v>1.4638888888888888</v>
      </c>
      <c r="K28" s="9">
        <f t="shared" ref="K28:K29" si="7">0.5*(F27+F28)</f>
        <v>0.38104838709677424</v>
      </c>
      <c r="L28" s="9">
        <f t="shared" ref="L28:L30" si="8">((0.011*J28/(K28^(2/3))))^2</f>
        <v>9.3863071647470213E-4</v>
      </c>
      <c r="M28" s="8">
        <f t="shared" ref="M28:M29" si="9">L28-0.0005</f>
        <v>4.3863071647470212E-4</v>
      </c>
      <c r="N28">
        <f t="shared" ref="N28:N29" si="10">I28/M28</f>
        <v>81.86067898259445</v>
      </c>
    </row>
    <row r="29" spans="2:14">
      <c r="B29" s="7"/>
      <c r="C29" s="8">
        <v>0.85</v>
      </c>
      <c r="D29" s="8">
        <f t="shared" si="2"/>
        <v>1.2749999999999999</v>
      </c>
      <c r="E29" s="8">
        <f t="shared" si="0"/>
        <v>3.2</v>
      </c>
      <c r="F29" s="8">
        <f t="shared" si="1"/>
        <v>0.39843749999999994</v>
      </c>
      <c r="G29" s="8">
        <f t="shared" si="3"/>
        <v>1.3333333333333335</v>
      </c>
      <c r="H29" s="8">
        <f t="shared" si="4"/>
        <v>0.94061048816400494</v>
      </c>
      <c r="I29" s="8">
        <f t="shared" si="5"/>
        <v>3.8319741760108661E-2</v>
      </c>
      <c r="J29" s="9">
        <f t="shared" si="6"/>
        <v>1.375</v>
      </c>
      <c r="K29" s="9">
        <f t="shared" si="7"/>
        <v>0.39276713709677419</v>
      </c>
      <c r="L29" s="9">
        <f t="shared" si="8"/>
        <v>7.9532367229817602E-4</v>
      </c>
      <c r="M29" s="8">
        <f t="shared" si="9"/>
        <v>2.9532367229817601E-4</v>
      </c>
      <c r="N29">
        <f t="shared" si="10"/>
        <v>129.75506318849651</v>
      </c>
    </row>
    <row r="30" spans="2:14">
      <c r="B30" s="7">
        <v>1</v>
      </c>
      <c r="C30" s="8">
        <v>0.9</v>
      </c>
      <c r="D30" s="8">
        <f>K$24*C30</f>
        <v>1.35</v>
      </c>
      <c r="E30" s="8">
        <f>K$24+2*C30</f>
        <v>3.3</v>
      </c>
      <c r="F30" s="8">
        <f t="shared" ref="F30" si="11">D30/E30</f>
        <v>0.40909090909090912</v>
      </c>
      <c r="G30" s="8">
        <f>J$24/D30</f>
        <v>1.2592592592592591</v>
      </c>
      <c r="H30" s="8">
        <f>G30^2/(2*9.81)+C30</f>
        <v>0.9808223181462884</v>
      </c>
      <c r="I30" s="8">
        <f>H30-H29</f>
        <v>4.0211829982283454E-2</v>
      </c>
      <c r="J30" s="9">
        <f>(G30+G29)*0.5</f>
        <v>1.2962962962962963</v>
      </c>
      <c r="K30" s="9">
        <f>0.5*(F29+F30)</f>
        <v>0.40376420454545453</v>
      </c>
      <c r="L30" s="9">
        <f t="shared" si="8"/>
        <v>6.8132895370128237E-4</v>
      </c>
      <c r="M30" s="8">
        <f>L30-0.0005</f>
        <v>1.8132895370128236E-4</v>
      </c>
      <c r="N30">
        <f>I30/M30</f>
        <v>221.76177141863184</v>
      </c>
    </row>
    <row r="31" spans="2:14">
      <c r="N31">
        <f>SUM(N28:N30)</f>
        <v>433.37751358972281</v>
      </c>
    </row>
    <row r="32" spans="2:14">
      <c r="B32" s="7"/>
      <c r="C32" s="8"/>
      <c r="D32" s="8"/>
      <c r="E32" s="8"/>
      <c r="F32" s="8"/>
      <c r="G32" s="8"/>
      <c r="H32" s="8"/>
      <c r="I32" s="8"/>
      <c r="J32" s="9"/>
      <c r="K32" s="9"/>
      <c r="L32" s="9"/>
      <c r="M32" s="8"/>
    </row>
    <row r="33" spans="2:13">
      <c r="B33" s="7"/>
      <c r="C33" s="8"/>
      <c r="D33" s="8"/>
      <c r="E33" s="8"/>
      <c r="F33" s="8"/>
      <c r="G33" s="8"/>
      <c r="H33" s="8"/>
      <c r="I33" s="8"/>
      <c r="J33" s="9"/>
      <c r="K33" s="9"/>
      <c r="L33" s="9"/>
      <c r="M33" s="8"/>
    </row>
    <row r="34" spans="2:13">
      <c r="B34" s="7"/>
      <c r="C34" s="8"/>
      <c r="D34" s="8"/>
      <c r="E34" s="8"/>
      <c r="F34" s="8"/>
      <c r="G34" s="8"/>
      <c r="H34" s="8"/>
      <c r="I34" s="8"/>
      <c r="J34" s="9"/>
      <c r="K34" s="9"/>
      <c r="L34" s="9"/>
      <c r="M34" s="8"/>
    </row>
    <row r="35" spans="2:13">
      <c r="B35" s="7"/>
      <c r="C35" s="8"/>
      <c r="D35" s="8"/>
      <c r="E35" s="8"/>
      <c r="F35" s="8"/>
      <c r="G35" s="8"/>
      <c r="H35" s="8"/>
      <c r="I35" s="8"/>
      <c r="J35" s="9"/>
      <c r="K35" s="9"/>
      <c r="L35" s="9"/>
      <c r="M35" s="8"/>
    </row>
    <row r="36" spans="2:13">
      <c r="B36" s="7"/>
      <c r="C36" s="8"/>
      <c r="D36" s="8"/>
      <c r="E36" s="8"/>
      <c r="F36" s="8"/>
      <c r="G36" s="8"/>
      <c r="H36" s="8"/>
      <c r="I36" s="8"/>
      <c r="J36" s="9"/>
      <c r="K36" s="9"/>
      <c r="L36" s="9"/>
      <c r="M36" s="8"/>
    </row>
    <row r="37" spans="2:13">
      <c r="B37" s="7"/>
      <c r="C37" s="8"/>
      <c r="D37" s="8"/>
      <c r="E37" s="8"/>
      <c r="F37" s="8"/>
      <c r="G37" s="8"/>
      <c r="H37" s="8"/>
      <c r="I37" s="8"/>
      <c r="J37" s="9"/>
      <c r="K37" s="9"/>
      <c r="L37" s="9"/>
      <c r="M37" s="8"/>
    </row>
    <row r="38" spans="2:13">
      <c r="B38" s="7"/>
      <c r="C38" s="8"/>
      <c r="D38" s="8"/>
      <c r="E38" s="8"/>
      <c r="F38" s="8"/>
      <c r="G38" s="8"/>
      <c r="H38" s="8"/>
      <c r="I38" s="8"/>
      <c r="J38" s="9"/>
      <c r="K38" s="9"/>
      <c r="L38" s="9"/>
      <c r="M38" s="8"/>
    </row>
    <row r="39" spans="2:13">
      <c r="B39" s="7"/>
      <c r="C39" s="8"/>
      <c r="D39" s="8"/>
      <c r="E39" s="8"/>
      <c r="F39" s="8"/>
      <c r="G39" s="8"/>
      <c r="H39" s="8"/>
      <c r="I39" s="8"/>
      <c r="J39" s="9"/>
      <c r="K39" s="9"/>
      <c r="L39" s="9"/>
      <c r="M39" s="8"/>
    </row>
    <row r="40" spans="2:13">
      <c r="B40" s="7"/>
      <c r="C40" s="8"/>
      <c r="D40" s="8"/>
      <c r="E40" s="8"/>
      <c r="F40" s="8"/>
      <c r="G40" s="8"/>
      <c r="H40" s="8"/>
      <c r="I40" s="8"/>
      <c r="J40" s="9"/>
      <c r="K40" s="9"/>
      <c r="L40" s="9"/>
      <c r="M40" s="8"/>
    </row>
    <row r="41" spans="2:13">
      <c r="B41" s="7"/>
      <c r="C41" s="8"/>
      <c r="D41" s="8"/>
      <c r="E41" s="8"/>
      <c r="F41" s="8"/>
      <c r="G41" s="8"/>
      <c r="H41" s="8"/>
      <c r="I41" s="8"/>
      <c r="J41" s="9"/>
      <c r="K41" s="9"/>
      <c r="L41" s="9"/>
      <c r="M41" s="8"/>
    </row>
    <row r="42" spans="2:13">
      <c r="B42" s="7"/>
      <c r="C42" s="8"/>
      <c r="D42" s="8"/>
      <c r="E42" s="8"/>
      <c r="F42" s="8"/>
      <c r="G42" s="8"/>
      <c r="H42" s="8"/>
      <c r="I42" s="8"/>
      <c r="J42" s="9"/>
      <c r="K42" s="9"/>
      <c r="L42" s="9"/>
      <c r="M42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2016-11-07T19:23:50Z</dcterms:created>
  <dcterms:modified xsi:type="dcterms:W3CDTF">2020-11-08T15:05:03Z</dcterms:modified>
</cp:coreProperties>
</file>