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 Spiliotis\Desktop\"/>
    </mc:Choice>
  </mc:AlternateContent>
  <xr:revisionPtr revIDLastSave="0" documentId="8_{0FFE3FD8-181E-4A8B-9677-2C56D47CB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κυρια γραμμη" sheetId="2" r:id="rId1"/>
  </sheets>
  <definedNames>
    <definedName name="solver_adj" localSheetId="0" hidden="1">'κυρια γραμμη'!$D$2:$E$2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'κυρια γραμμη'!$D$20</definedName>
    <definedName name="solver_lhs2" localSheetId="0" hidden="1">'κυρια γραμμη'!$D$2:$E$2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'κυρια γραμμη'!$E$20</definedName>
    <definedName name="solver_pre" localSheetId="0" hidden="1">0.000001</definedName>
    <definedName name="solver_rbv" localSheetId="0" hidden="1">2</definedName>
    <definedName name="solver_rel1" localSheetId="0" hidden="1">2</definedName>
    <definedName name="solver_rel2" localSheetId="0" hidden="1">3</definedName>
    <definedName name="solver_rhs1" localSheetId="0" hidden="1">0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30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2" l="1"/>
  <c r="G16" i="2"/>
  <c r="G12" i="2"/>
  <c r="G5" i="2"/>
  <c r="B5" i="2"/>
  <c r="B16" i="2"/>
  <c r="B12" i="2" l="1"/>
  <c r="D12" i="2" s="1"/>
  <c r="F12" i="2" s="1"/>
  <c r="H12" i="2" s="1"/>
  <c r="I12" i="2" s="1"/>
  <c r="J12" i="2" s="1"/>
  <c r="D5" i="2"/>
  <c r="F5" i="2" s="1"/>
  <c r="H5" i="2" s="1"/>
  <c r="I5" i="2" s="1"/>
  <c r="D16" i="2"/>
  <c r="F16" i="2" s="1"/>
  <c r="H16" i="2" s="1"/>
  <c r="I16" i="2" s="1"/>
  <c r="J16" i="2" s="1"/>
  <c r="J5" i="2" l="1"/>
  <c r="E20" i="2" s="1"/>
  <c r="P10" i="2"/>
  <c r="Q10" i="2" s="1"/>
  <c r="R10" i="2" s="1"/>
  <c r="S10" i="2" s="1"/>
  <c r="T10" i="2" s="1"/>
  <c r="D20" i="2" l="1"/>
  <c r="F20" i="2"/>
</calcChain>
</file>

<file path=xl/sharedStrings.xml><?xml version="1.0" encoding="utf-8"?>
<sst xmlns="http://schemas.openxmlformats.org/spreadsheetml/2006/main" count="37" uniqueCount="17">
  <si>
    <t>ΠΑΡΟΧΗ (m^3/s)</t>
  </si>
  <si>
    <t>Dεσ (m)</t>
  </si>
  <si>
    <t>v (m/s)</t>
  </si>
  <si>
    <t>L</t>
  </si>
  <si>
    <t>Re</t>
  </si>
  <si>
    <t>k/D</t>
  </si>
  <si>
    <t>f</t>
  </si>
  <si>
    <t>R</t>
  </si>
  <si>
    <t>hf (m)</t>
  </si>
  <si>
    <t>παραλληλη συνδεση</t>
  </si>
  <si>
    <t>rab</t>
  </si>
  <si>
    <t>rabc</t>
  </si>
  <si>
    <t>me kinhtikh</t>
  </si>
  <si>
    <t>Q</t>
  </si>
  <si>
    <t>A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</si>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</sst>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"/>
  </numFmts>
  <fonts count="7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wrapText="1"/>
    </xf>
    <xf numFmtId="165" fontId="2" fillId="2" borderId="4" xfId="0" applyNumberFormat="1" applyFont="1" applyFill="1" applyBorder="1" applyAlignment="1">
      <alignment wrapText="1"/>
    </xf>
    <xf numFmtId="2" fontId="2" fillId="2" borderId="4" xfId="0" applyNumberFormat="1" applyFont="1" applyFill="1" applyBorder="1" applyAlignment="1">
      <alignment wrapText="1"/>
    </xf>
    <xf numFmtId="166" fontId="2" fillId="2" borderId="4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2" fillId="3" borderId="3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165" fontId="2" fillId="3" borderId="4" xfId="0" applyNumberFormat="1" applyFont="1" applyFill="1" applyBorder="1" applyAlignment="1">
      <alignment wrapText="1"/>
    </xf>
    <xf numFmtId="2" fontId="2" fillId="3" borderId="4" xfId="0" applyNumberFormat="1" applyFont="1" applyFill="1" applyBorder="1" applyAlignment="1">
      <alignment wrapText="1"/>
    </xf>
    <xf numFmtId="0" fontId="0" fillId="3" borderId="0" xfId="0" applyFill="1"/>
    <xf numFmtId="0" fontId="0" fillId="4" borderId="0" xfId="0" applyFill="1"/>
    <xf numFmtId="0" fontId="1" fillId="4" borderId="0" xfId="0" applyFont="1" applyFill="1" applyAlignment="1">
      <alignment wrapText="1"/>
    </xf>
    <xf numFmtId="164" fontId="2" fillId="4" borderId="0" xfId="0" applyNumberFormat="1" applyFont="1" applyFill="1" applyAlignment="1">
      <alignment wrapText="1"/>
    </xf>
    <xf numFmtId="165" fontId="2" fillId="4" borderId="0" xfId="0" applyNumberFormat="1" applyFont="1" applyFill="1" applyAlignment="1">
      <alignment wrapText="1"/>
    </xf>
    <xf numFmtId="2" fontId="2" fillId="4" borderId="0" xfId="0" applyNumberFormat="1" applyFont="1" applyFill="1" applyAlignment="1">
      <alignment wrapText="1"/>
    </xf>
    <xf numFmtId="166" fontId="2" fillId="4" borderId="0" xfId="0" applyNumberFormat="1" applyFont="1" applyFill="1" applyAlignment="1">
      <alignment wrapText="1"/>
    </xf>
    <xf numFmtId="164" fontId="2" fillId="2" borderId="3" xfId="0" applyNumberFormat="1" applyFont="1" applyFill="1" applyBorder="1" applyAlignment="1">
      <alignment wrapText="1"/>
    </xf>
    <xf numFmtId="0" fontId="3" fillId="4" borderId="0" xfId="0" applyFont="1" applyFill="1"/>
    <xf numFmtId="166" fontId="3" fillId="4" borderId="0" xfId="0" applyNumberFormat="1" applyFont="1" applyFill="1"/>
    <xf numFmtId="0" fontId="4" fillId="4" borderId="0" xfId="0" applyFont="1" applyFill="1" applyAlignment="1">
      <alignment wrapText="1"/>
    </xf>
    <xf numFmtId="2" fontId="5" fillId="4" borderId="0" xfId="0" applyNumberFormat="1" applyFont="1" applyFill="1" applyAlignment="1">
      <alignment wrapText="1"/>
    </xf>
    <xf numFmtId="165" fontId="5" fillId="4" borderId="0" xfId="0" applyNumberFormat="1" applyFont="1" applyFill="1" applyAlignment="1">
      <alignment wrapText="1"/>
    </xf>
    <xf numFmtId="0" fontId="6" fillId="0" borderId="0" xfId="0" applyFont="1"/>
    <xf numFmtId="166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tabSelected="1" zoomScale="85" zoomScaleNormal="85" workbookViewId="0">
      <selection activeCell="T13" sqref="T13"/>
    </sheetView>
  </sheetViews>
  <sheetFormatPr defaultRowHeight="14.4" x14ac:dyDescent="0.3"/>
  <cols>
    <col min="2" max="2" width="11.88671875" style="10" customWidth="1"/>
    <col min="3" max="3" width="12.33203125" style="10" customWidth="1"/>
    <col min="5" max="5" width="11.109375" style="10" customWidth="1"/>
    <col min="6" max="6" width="15.5546875" customWidth="1"/>
    <col min="7" max="7" width="9.109375" style="10"/>
    <col min="9" max="9" width="14.5546875" customWidth="1"/>
    <col min="16" max="17" width="12.44140625" bestFit="1" customWidth="1"/>
    <col min="18" max="18" width="27" customWidth="1"/>
  </cols>
  <sheetData>
    <row r="1" spans="1:20" x14ac:dyDescent="0.3">
      <c r="D1" t="s">
        <v>14</v>
      </c>
      <c r="E1" s="10" t="s">
        <v>15</v>
      </c>
    </row>
    <row r="2" spans="1:20" x14ac:dyDescent="0.3">
      <c r="D2">
        <v>5.0724105044808954E-2</v>
      </c>
      <c r="E2" s="10">
        <v>7.077968302226724E-2</v>
      </c>
    </row>
    <row r="3" spans="1:20" ht="15" thickBot="1" x14ac:dyDescent="0.35"/>
    <row r="4" spans="1:20" ht="36" x14ac:dyDescent="0.35">
      <c r="B4" s="5" t="s">
        <v>0</v>
      </c>
      <c r="C4" s="7" t="s">
        <v>1</v>
      </c>
      <c r="D4" s="1" t="s">
        <v>2</v>
      </c>
      <c r="E4" s="7" t="s">
        <v>3</v>
      </c>
      <c r="F4" s="1" t="s">
        <v>4</v>
      </c>
      <c r="G4" s="7" t="s">
        <v>5</v>
      </c>
      <c r="H4" s="1" t="s">
        <v>6</v>
      </c>
      <c r="I4" s="1" t="s">
        <v>7</v>
      </c>
      <c r="J4" s="1" t="s">
        <v>8</v>
      </c>
    </row>
    <row r="5" spans="1:20" ht="18.600000000000001" thickBot="1" x14ac:dyDescent="0.4">
      <c r="A5" t="s">
        <v>14</v>
      </c>
      <c r="B5" s="6">
        <f>D2</f>
        <v>5.0724105044808954E-2</v>
      </c>
      <c r="C5" s="8">
        <v>0.2</v>
      </c>
      <c r="D5" s="3">
        <f>B5/(3.14*C5^2/4)</f>
        <v>1.6154173581149347</v>
      </c>
      <c r="E5" s="9">
        <v>400</v>
      </c>
      <c r="F5" s="3">
        <f>ABS(D5*C5/(1.004*10^-6))</f>
        <v>321796.28647707863</v>
      </c>
      <c r="G5" s="8">
        <f>0.0015/C5</f>
        <v>7.4999999999999997E-3</v>
      </c>
      <c r="H5" s="2">
        <f>0.25/((LOG(5.74/(F5^0.9)+G5/3.7))^2)</f>
        <v>3.4813411894913882E-2</v>
      </c>
      <c r="I5" s="4">
        <f>8*H5*E5/(9.81*PI()^2*C5^5)</f>
        <v>3595.6535166370168</v>
      </c>
      <c r="J5" s="4">
        <f>I5*B5*ABS(B5)</f>
        <v>9.2513821789046045</v>
      </c>
      <c r="O5" s="23"/>
      <c r="P5" s="23"/>
      <c r="Q5" s="23"/>
      <c r="R5" s="23"/>
      <c r="S5" s="23"/>
      <c r="T5" s="23"/>
    </row>
    <row r="6" spans="1:20" ht="15.6" x14ac:dyDescent="0.3">
      <c r="O6" s="23"/>
      <c r="P6" s="23"/>
      <c r="Q6" s="23"/>
      <c r="R6" s="23"/>
      <c r="S6" s="23"/>
      <c r="T6" s="23"/>
    </row>
    <row r="7" spans="1:20" ht="15.6" x14ac:dyDescent="0.3">
      <c r="O7" s="23"/>
      <c r="P7" s="23"/>
      <c r="Q7" s="23"/>
      <c r="R7" s="23"/>
      <c r="S7" s="23"/>
      <c r="T7" s="23"/>
    </row>
    <row r="8" spans="1:20" ht="15.6" x14ac:dyDescent="0.3">
      <c r="O8" s="23"/>
      <c r="P8" s="23"/>
      <c r="Q8" s="23"/>
      <c r="R8" s="23"/>
      <c r="S8" s="23"/>
      <c r="T8" s="23"/>
    </row>
    <row r="9" spans="1:20" ht="15.6" x14ac:dyDescent="0.3">
      <c r="O9" s="23"/>
      <c r="P9" s="23"/>
      <c r="Q9" s="23" t="s">
        <v>10</v>
      </c>
      <c r="R9" s="23" t="s">
        <v>11</v>
      </c>
      <c r="S9" s="24" t="s">
        <v>12</v>
      </c>
      <c r="T9" s="23" t="s">
        <v>13</v>
      </c>
    </row>
    <row r="10" spans="1:20" ht="16.2" thickBot="1" x14ac:dyDescent="0.35">
      <c r="O10" s="23"/>
      <c r="P10" s="23">
        <f>(1/I5)^0.5+(1/I12)^0.5</f>
        <v>2.3270477893614749E-2</v>
      </c>
      <c r="Q10" s="23">
        <f>P10^-2</f>
        <v>1846.6704318180439</v>
      </c>
      <c r="R10" s="24">
        <f>Q10+I16</f>
        <v>5967.1326451836585</v>
      </c>
      <c r="S10" s="23">
        <f>R10+1/(2*9.81*(3.14*C16^2/4)^2)</f>
        <v>5988.3065837541753</v>
      </c>
      <c r="T10" s="23">
        <f>(30/S10)^0.5</f>
        <v>7.0779683114090747E-2</v>
      </c>
    </row>
    <row r="11" spans="1:20" ht="36" x14ac:dyDescent="0.35">
      <c r="B11" s="5" t="s">
        <v>0</v>
      </c>
      <c r="C11" s="7" t="s">
        <v>1</v>
      </c>
      <c r="D11" s="1" t="s">
        <v>2</v>
      </c>
      <c r="E11" s="7" t="s">
        <v>3</v>
      </c>
      <c r="F11" s="1" t="s">
        <v>4</v>
      </c>
      <c r="G11" s="7" t="s">
        <v>5</v>
      </c>
      <c r="H11" s="1" t="s">
        <v>6</v>
      </c>
      <c r="I11" s="1" t="s">
        <v>7</v>
      </c>
      <c r="J11" s="1" t="s">
        <v>8</v>
      </c>
      <c r="O11" s="23"/>
      <c r="P11" s="23"/>
      <c r="Q11" s="23"/>
      <c r="R11" s="23"/>
      <c r="S11" s="23"/>
      <c r="T11" s="23"/>
    </row>
    <row r="12" spans="1:20" ht="18.600000000000001" thickBot="1" x14ac:dyDescent="0.4">
      <c r="A12" t="s">
        <v>16</v>
      </c>
      <c r="B12" s="17">
        <f>B16-B5</f>
        <v>2.0055577977458286E-2</v>
      </c>
      <c r="C12" s="8">
        <v>0.15</v>
      </c>
      <c r="D12" s="3">
        <f>B12/(3.14*C12^2/4)</f>
        <v>1.1354891990068385</v>
      </c>
      <c r="E12" s="9">
        <v>550</v>
      </c>
      <c r="F12" s="3">
        <f>ABS(D12*C12/(1.004*10^-6))</f>
        <v>169644.80064843205</v>
      </c>
      <c r="G12" s="8">
        <f>0.0015/C12</f>
        <v>0.01</v>
      </c>
      <c r="H12" s="2">
        <f>0.25/((LOG(5.74/(F12^0.9)+G12/3.7))^2)</f>
        <v>3.8433384355110595E-2</v>
      </c>
      <c r="I12" s="4">
        <f>8*H12*E12/(9.81*PI()^2*C12^5)</f>
        <v>23000.446004500838</v>
      </c>
      <c r="J12" s="4">
        <f>I12*B12*ABS(B12)</f>
        <v>9.2513821789270523</v>
      </c>
      <c r="T12">
        <f>(Q10/I5)^0.5*T10</f>
        <v>5.0724105110631496E-2</v>
      </c>
    </row>
    <row r="14" spans="1:20" ht="15" thickBot="1" x14ac:dyDescent="0.35"/>
    <row r="15" spans="1:20" ht="36" x14ac:dyDescent="0.35">
      <c r="B15" s="5" t="s">
        <v>0</v>
      </c>
      <c r="C15" s="7" t="s">
        <v>1</v>
      </c>
      <c r="D15" s="1" t="s">
        <v>2</v>
      </c>
      <c r="E15" s="7" t="s">
        <v>3</v>
      </c>
      <c r="F15" s="1" t="s">
        <v>4</v>
      </c>
      <c r="G15" s="7" t="s">
        <v>5</v>
      </c>
      <c r="H15" s="1" t="s">
        <v>6</v>
      </c>
      <c r="I15" s="1" t="s">
        <v>7</v>
      </c>
      <c r="J15" s="1" t="s">
        <v>8</v>
      </c>
    </row>
    <row r="16" spans="1:20" ht="18.600000000000001" thickBot="1" x14ac:dyDescent="0.4">
      <c r="A16" t="s">
        <v>15</v>
      </c>
      <c r="B16" s="6">
        <f>E2</f>
        <v>7.077968302226724E-2</v>
      </c>
      <c r="C16" s="8">
        <v>0.25</v>
      </c>
      <c r="D16" s="3">
        <f>B16/(3.14*C16^2/4)</f>
        <v>1.44264322083602</v>
      </c>
      <c r="E16" s="9">
        <v>1500</v>
      </c>
      <c r="F16" s="3">
        <f>ABS(D16*C16/(1.004*10^-6))</f>
        <v>359223.90957072208</v>
      </c>
      <c r="G16" s="8">
        <f>0.0015/C16</f>
        <v>6.0000000000000001E-3</v>
      </c>
      <c r="H16" s="2">
        <f>0.25/((LOG(5.74/(F16^0.9)+G16/3.7))^2)</f>
        <v>3.2466351471061292E-2</v>
      </c>
      <c r="I16" s="4">
        <f>8*H16*E16/(9.81*PI()^2*C16^5)</f>
        <v>4120.4622133656148</v>
      </c>
      <c r="J16" s="4">
        <f>I16*B16*ABS(B16)</f>
        <v>20.642541318039967</v>
      </c>
      <c r="K16" s="11"/>
      <c r="L16" s="11"/>
      <c r="M16" s="11"/>
      <c r="N16" s="11"/>
      <c r="O16" s="11"/>
      <c r="P16" s="11"/>
    </row>
    <row r="17" spans="2:16" ht="18" x14ac:dyDescent="0.35">
      <c r="B17" s="12"/>
      <c r="C17" s="12"/>
      <c r="D17" s="12"/>
      <c r="E17" s="12"/>
      <c r="F17" s="12"/>
      <c r="G17" s="12"/>
      <c r="H17" s="12"/>
      <c r="I17" s="12"/>
      <c r="J17" s="12"/>
      <c r="K17" s="11"/>
      <c r="L17" s="11"/>
      <c r="M17" s="11"/>
      <c r="N17" s="11"/>
      <c r="O17" s="11"/>
      <c r="P17" s="11"/>
    </row>
    <row r="18" spans="2:16" ht="18" x14ac:dyDescent="0.35">
      <c r="B18" s="13"/>
      <c r="C18" s="14"/>
      <c r="D18" s="15"/>
      <c r="E18" s="15"/>
      <c r="F18" s="15"/>
      <c r="G18" s="14"/>
      <c r="H18" s="14"/>
      <c r="I18" s="16"/>
      <c r="J18" s="16"/>
      <c r="K18" s="11"/>
      <c r="L18" s="11"/>
      <c r="M18" s="11"/>
      <c r="N18" s="11"/>
      <c r="O18" s="11"/>
      <c r="P18" s="11"/>
    </row>
    <row r="19" spans="2:16" ht="15.6" x14ac:dyDescent="0.3">
      <c r="B19" s="11"/>
      <c r="C19" s="11"/>
      <c r="D19" s="18" t="s">
        <v>9</v>
      </c>
      <c r="E19" s="18"/>
      <c r="F19" s="18"/>
      <c r="G19" s="18"/>
      <c r="H19" s="11"/>
      <c r="I19" s="11"/>
      <c r="J19" s="11"/>
      <c r="K19" s="11"/>
      <c r="L19" s="11"/>
      <c r="M19" s="11"/>
      <c r="N19" s="11"/>
      <c r="O19" s="11"/>
      <c r="P19" s="11"/>
    </row>
    <row r="20" spans="2:16" ht="15.6" x14ac:dyDescent="0.3">
      <c r="B20" s="11"/>
      <c r="C20" s="11"/>
      <c r="D20" s="19">
        <f>(J5-J12)</f>
        <v>-2.2447821379500965E-11</v>
      </c>
      <c r="E20" s="19">
        <f>(J5+J16+D16^2/(2*9.81))</f>
        <v>29.999999922154775</v>
      </c>
      <c r="F20" s="19">
        <f>SUM(D20:E20)</f>
        <v>29.999999922132325</v>
      </c>
      <c r="G20" s="18"/>
      <c r="H20" s="11"/>
      <c r="I20" s="11"/>
      <c r="J20" s="11"/>
      <c r="K20" s="11"/>
      <c r="L20" s="11"/>
      <c r="M20" s="11"/>
      <c r="N20" s="11"/>
      <c r="O20" s="11"/>
      <c r="P20" s="11"/>
    </row>
    <row r="21" spans="2:16" ht="18" x14ac:dyDescent="0.35">
      <c r="B21" s="12"/>
      <c r="C21" s="12"/>
      <c r="D21" s="20">
        <v>0</v>
      </c>
      <c r="E21" s="20">
        <v>80</v>
      </c>
      <c r="F21" s="20"/>
      <c r="G21" s="20"/>
      <c r="H21" s="12"/>
      <c r="I21" s="12"/>
      <c r="J21" s="12"/>
      <c r="K21" s="11"/>
      <c r="L21" s="11"/>
      <c r="M21" s="11"/>
      <c r="N21" s="11"/>
      <c r="O21" s="11"/>
      <c r="P21" s="11"/>
    </row>
    <row r="22" spans="2:16" ht="18" x14ac:dyDescent="0.35">
      <c r="B22" s="13"/>
      <c r="C22" s="14"/>
      <c r="D22" s="21"/>
      <c r="E22" s="21"/>
      <c r="F22" s="21"/>
      <c r="G22" s="22"/>
      <c r="H22" s="14"/>
      <c r="I22" s="16"/>
      <c r="J22" s="16"/>
      <c r="K22" s="11"/>
      <c r="L22" s="11"/>
      <c r="M22" s="11"/>
      <c r="N22" s="11"/>
      <c r="O22" s="11"/>
      <c r="P22" s="11"/>
    </row>
    <row r="23" spans="2:16" x14ac:dyDescent="0.3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3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3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3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3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3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3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3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3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3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3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3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3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3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3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3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3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3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3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3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3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3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3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3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3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3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3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3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3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3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3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3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3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3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3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3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3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3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3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3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3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3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3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3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3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3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3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3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3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3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3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3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3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3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3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3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3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3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3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3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3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3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3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3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3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3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3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3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3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3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3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3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3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3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3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3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3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3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3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3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3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3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3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3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3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3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3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3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3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3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3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3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3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3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3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3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3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3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3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3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3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3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2:16" x14ac:dyDescent="0.3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2:16" x14ac:dyDescent="0.3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2:16" x14ac:dyDescent="0.3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2:16" x14ac:dyDescent="0.3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2:16" x14ac:dyDescent="0.3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2:16" x14ac:dyDescent="0.3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2:16" x14ac:dyDescent="0.3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2:16" x14ac:dyDescent="0.3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2:16" x14ac:dyDescent="0.3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2:16" x14ac:dyDescent="0.3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2:16" x14ac:dyDescent="0.3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2:16" x14ac:dyDescent="0.3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2:16" x14ac:dyDescent="0.3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2:16" x14ac:dyDescent="0.3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2:16" x14ac:dyDescent="0.3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2:16" x14ac:dyDescent="0.3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2:16" x14ac:dyDescent="0.3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2:16" x14ac:dyDescent="0.3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2:16" x14ac:dyDescent="0.3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2:16" x14ac:dyDescent="0.3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2:16" x14ac:dyDescent="0.3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2:16" x14ac:dyDescent="0.3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2:16" x14ac:dyDescent="0.3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2:16" x14ac:dyDescent="0.3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2:16" x14ac:dyDescent="0.3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2:16" x14ac:dyDescent="0.3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2:16" x14ac:dyDescent="0.3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2:16" x14ac:dyDescent="0.3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2:16" x14ac:dyDescent="0.3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2:16" x14ac:dyDescent="0.3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2:16" x14ac:dyDescent="0.3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2:16" x14ac:dyDescent="0.3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2:16" x14ac:dyDescent="0.3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2:16" x14ac:dyDescent="0.3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2:16" x14ac:dyDescent="0.3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2:16" x14ac:dyDescent="0.3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2:16" x14ac:dyDescent="0.3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2:16" x14ac:dyDescent="0.3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2:16" x14ac:dyDescent="0.3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κυρια γραμμη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Μιχαήλ Σπηλιώτης</cp:lastModifiedBy>
  <dcterms:created xsi:type="dcterms:W3CDTF">2015-05-13T21:36:42Z</dcterms:created>
  <dcterms:modified xsi:type="dcterms:W3CDTF">2023-12-18T14:23:30Z</dcterms:modified>
</cp:coreProperties>
</file>