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70" yWindow="-195" windowWidth="11730" windowHeight="7950"/>
  </bookViews>
  <sheets>
    <sheet name="Φύλλο1" sheetId="1" r:id="rId1"/>
  </sheets>
  <calcPr calcId="124519"/>
</workbook>
</file>

<file path=xl/calcChain.xml><?xml version="1.0" encoding="utf-8"?>
<calcChain xmlns="http://schemas.openxmlformats.org/spreadsheetml/2006/main">
  <c r="B71" i="1"/>
  <c r="B53"/>
  <c r="B30"/>
  <c r="B31"/>
  <c r="B32"/>
  <c r="B33"/>
  <c r="B34"/>
  <c r="B29"/>
  <c r="H29" s="1"/>
  <c r="D29"/>
  <c r="C29"/>
  <c r="C15"/>
  <c r="D15"/>
  <c r="E15"/>
  <c r="F15"/>
  <c r="G15"/>
  <c r="C14"/>
  <c r="D14"/>
  <c r="E14"/>
  <c r="F14"/>
  <c r="G14"/>
  <c r="B15"/>
  <c r="B14"/>
  <c r="B70"/>
  <c r="B54" l="1"/>
  <c r="B51"/>
  <c r="B50"/>
  <c r="B52"/>
  <c r="B55"/>
  <c r="C16"/>
  <c r="D16"/>
  <c r="E16"/>
  <c r="F16"/>
  <c r="G16"/>
  <c r="G30" s="1"/>
  <c r="C18"/>
  <c r="D18"/>
  <c r="E18"/>
  <c r="F18"/>
  <c r="G18"/>
  <c r="B18"/>
  <c r="B16"/>
  <c r="B41" l="1"/>
  <c r="B44"/>
  <c r="B43"/>
  <c r="B39"/>
  <c r="B42"/>
  <c r="B40"/>
  <c r="E32"/>
  <c r="E42"/>
  <c r="E39"/>
  <c r="E33"/>
  <c r="E29"/>
  <c r="E43"/>
  <c r="E34"/>
  <c r="E30"/>
  <c r="E44"/>
  <c r="E40"/>
  <c r="E31"/>
  <c r="E41"/>
  <c r="F32"/>
  <c r="F33"/>
  <c r="F29"/>
  <c r="F43"/>
  <c r="F42"/>
  <c r="F39"/>
  <c r="F34"/>
  <c r="F30"/>
  <c r="F44"/>
  <c r="F40"/>
  <c r="F31"/>
  <c r="F41"/>
  <c r="G29"/>
  <c r="G43"/>
  <c r="G34"/>
  <c r="G44"/>
  <c r="G40"/>
  <c r="G31"/>
  <c r="G41"/>
  <c r="G32"/>
  <c r="G42"/>
  <c r="G39"/>
  <c r="G33"/>
  <c r="C34"/>
  <c r="C30"/>
  <c r="C44"/>
  <c r="C40"/>
  <c r="C33"/>
  <c r="C31"/>
  <c r="C41"/>
  <c r="C32"/>
  <c r="C42"/>
  <c r="C39"/>
  <c r="C43"/>
  <c r="D31"/>
  <c r="D41"/>
  <c r="D30"/>
  <c r="D44"/>
  <c r="D40"/>
  <c r="D32"/>
  <c r="D42"/>
  <c r="D39"/>
  <c r="D33"/>
  <c r="D43"/>
  <c r="D34"/>
  <c r="H31" l="1"/>
  <c r="H33"/>
  <c r="H40"/>
  <c r="H41"/>
  <c r="H42"/>
  <c r="H43"/>
  <c r="H32"/>
  <c r="H39"/>
  <c r="H44"/>
  <c r="H34"/>
  <c r="H30"/>
  <c r="H36" l="1"/>
  <c r="H45"/>
  <c r="H46"/>
  <c r="H35"/>
</calcChain>
</file>

<file path=xl/sharedStrings.xml><?xml version="1.0" encoding="utf-8"?>
<sst xmlns="http://schemas.openxmlformats.org/spreadsheetml/2006/main" count="114" uniqueCount="56">
  <si>
    <t> Άσκηση: Συμβιβαστικός προγραμματισμός</t>
  </si>
  <si>
    <t>Εναλλακτικές/ Κριτήρια</t>
  </si>
  <si>
    <t>C1</t>
  </si>
  <si>
    <t>C2</t>
  </si>
  <si>
    <t>C3</t>
  </si>
  <si>
    <t>C4</t>
  </si>
  <si>
    <t>C5</t>
  </si>
  <si>
    <t>C6</t>
  </si>
  <si>
    <t>A1</t>
  </si>
  <si>
    <t>A2</t>
  </si>
  <si>
    <t>A3</t>
  </si>
  <si>
    <t>A4</t>
  </si>
  <si>
    <t>A5</t>
  </si>
  <si>
    <t>A6</t>
  </si>
  <si>
    <t>max</t>
  </si>
  <si>
    <t>min</t>
  </si>
  <si>
    <t>Μ</t>
  </si>
  <si>
    <t>m</t>
  </si>
  <si>
    <t>f*</t>
  </si>
  <si>
    <t>w</t>
  </si>
  <si>
    <t>Sj</t>
  </si>
  <si>
    <t>Rj</t>
  </si>
  <si>
    <t>Qj</t>
  </si>
  <si>
    <t>v</t>
  </si>
  <si>
    <t>Εναλλακτικές</t>
  </si>
  <si>
    <t>DQ</t>
  </si>
  <si>
    <t>Q(a'')-Q(a')</t>
  </si>
  <si>
    <t>a'</t>
  </si>
  <si>
    <t>a''</t>
  </si>
  <si>
    <t>1o ΒΗΜΑ</t>
  </si>
  <si>
    <t>Ιδεατή λύση (f*)</t>
  </si>
  <si>
    <r>
      <rPr>
        <b/>
        <sz val="14"/>
        <color rgb="FF555555"/>
        <rFont val="Calibri"/>
        <family val="2"/>
        <charset val="161"/>
        <scheme val="minor"/>
      </rPr>
      <t>f</t>
    </r>
    <r>
      <rPr>
        <b/>
        <vertAlign val="superscript"/>
        <sz val="18"/>
        <color rgb="FF555555"/>
        <rFont val="Calibri"/>
        <family val="2"/>
        <charset val="161"/>
      </rPr>
      <t>─</t>
    </r>
  </si>
  <si>
    <t xml:space="preserve">Βάρη </t>
  </si>
  <si>
    <t>Κανονικοποιημένα βάρη  (w)</t>
  </si>
  <si>
    <t>Εφαρμόζω τον τύπο Sj για κάθε κριτήριο για την Εναλλακτική Α1.</t>
  </si>
  <si>
    <t>Εφαρμόζω τον τύπο Rj για κάθε κριτήριο για την Εναλλακτική Α1.</t>
  </si>
  <si>
    <t>2o ΒΗΜΑ</t>
  </si>
  <si>
    <t>3o ΒΗΜΑ</t>
  </si>
  <si>
    <t>4o ΒΗΜΑ</t>
  </si>
  <si>
    <t>Κατάταξη των Εναλλακτικών με φθίνουσα σειρα βάσει των Sj, Rj και Qj δημιουργώντας τρεις στήλες</t>
  </si>
  <si>
    <t>Υπολογισμός του Qj βάσει του τύπου (θα πρέπει πρώταν να βρεθούν τα μέγιστα και ελάχιστα από τις στήλες Sj και Rj)</t>
  </si>
  <si>
    <t>5o ΒΗΜΑ</t>
  </si>
  <si>
    <t>Επιλογή Εναλλακτικής ή Εναλλακτιών βάσει των συνθηκών C1 και C2</t>
  </si>
  <si>
    <t>Εάν η διαφορά της a'' με την a' είναι μεγαλύτερη/ίση από το DQ τότε η Εναλλακτική a'  έχει θετικό πλεονέκτημα "Acceptable advantage" και επιλέγεται</t>
  </si>
  <si>
    <t xml:space="preserve">Εάν η a' είναι επίσης η καλύτερη στην κατάταξη βάσει Sj και  Rj τότε έχει αποδεκτή σταθερότητα στη λήψη απόφασης "Acceptable stability in decision making" και επιλέγεται </t>
  </si>
  <si>
    <t xml:space="preserve">*Εάν δεν ισχύει μόνο το C2 τότε επιλέγονται a' και a'' </t>
  </si>
  <si>
    <t>≥</t>
  </si>
  <si>
    <t xml:space="preserve"> "Acceptable advantage"</t>
  </si>
  <si>
    <t>*Εάν δεν ισχύει μόνο το C1 τότε επιλέγονται a',a'' ,..,a(M), το  a(M) είναι αυτό για το οποίο ισχύει Qa(M)-Q(a')&lt;=DQ</t>
  </si>
  <si>
    <t>Εδώ ικανοπoιείται η συνθήκη C1</t>
  </si>
  <si>
    <t>s*</t>
  </si>
  <si>
    <t>s-</t>
  </si>
  <si>
    <t>r-</t>
  </si>
  <si>
    <t>r*</t>
  </si>
  <si>
    <r>
      <t xml:space="preserve">Sj </t>
    </r>
    <r>
      <rPr>
        <sz val="11"/>
        <rFont val="Calibri"/>
        <family val="2"/>
        <charset val="161"/>
        <scheme val="minor"/>
      </rPr>
      <t>(Αντισταθμιστική)</t>
    </r>
  </si>
  <si>
    <r>
      <t xml:space="preserve">Rj </t>
    </r>
    <r>
      <rPr>
        <sz val="11"/>
        <rFont val="Calibri"/>
        <family val="2"/>
        <charset val="161"/>
        <scheme val="minor"/>
      </rPr>
      <t>(μη Αντισταθμιστική)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</si>
</sst>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charset val="161"/>
      <scheme val="minor"/>
    </font>
    <font>
      <sz val="11"/>
      <color rgb="FF555555"/>
      <name val="Open Sans"/>
    </font>
    <font>
      <b/>
      <sz val="11"/>
      <color rgb="FF555555"/>
      <name val="Open Sans"/>
    </font>
    <font>
      <b/>
      <u/>
      <sz val="11"/>
      <color rgb="FF555555"/>
      <name val="Open Sans"/>
    </font>
    <font>
      <b/>
      <sz val="11"/>
      <color theme="1"/>
      <name val="Calibri"/>
      <family val="2"/>
      <charset val="161"/>
      <scheme val="minor"/>
    </font>
    <font>
      <sz val="11"/>
      <color rgb="FF555555"/>
      <name val="Open Sans"/>
      <charset val="161"/>
    </font>
    <font>
      <sz val="11"/>
      <color rgb="FF555555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555555"/>
      <name val="Open Sans"/>
      <charset val="161"/>
    </font>
    <font>
      <b/>
      <sz val="15"/>
      <color rgb="FFFF0000"/>
      <name val="Calibri"/>
      <family val="2"/>
      <charset val="161"/>
      <scheme val="minor"/>
    </font>
    <font>
      <b/>
      <sz val="11"/>
      <color rgb="FF555555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</font>
    <font>
      <sz val="11"/>
      <color rgb="FFFF0000"/>
      <name val="Open Sans"/>
    </font>
    <font>
      <b/>
      <vertAlign val="superscript"/>
      <sz val="18"/>
      <color rgb="FF555555"/>
      <name val="Calibri"/>
      <family val="2"/>
      <charset val="161"/>
    </font>
    <font>
      <b/>
      <sz val="14"/>
      <color rgb="FF555555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2" fontId="0" fillId="0" borderId="0" xfId="0" applyNumberFormat="1" applyFont="1" applyFill="1"/>
    <xf numFmtId="2" fontId="6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center" wrapText="1"/>
    </xf>
    <xf numFmtId="0" fontId="7" fillId="0" borderId="0" xfId="0" applyFont="1" applyFill="1" applyAlignment="1"/>
    <xf numFmtId="0" fontId="8" fillId="0" borderId="0" xfId="0" applyFont="1"/>
    <xf numFmtId="0" fontId="0" fillId="0" borderId="3" xfId="0" applyFill="1" applyBorder="1"/>
    <xf numFmtId="2" fontId="6" fillId="0" borderId="4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wrapText="1"/>
    </xf>
    <xf numFmtId="2" fontId="6" fillId="0" borderId="5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 applyFill="1" applyBorder="1"/>
    <xf numFmtId="2" fontId="0" fillId="0" borderId="5" xfId="0" applyNumberFormat="1" applyFont="1" applyFill="1" applyBorder="1"/>
    <xf numFmtId="2" fontId="6" fillId="0" borderId="6" xfId="0" applyNumberFormat="1" applyFont="1" applyFill="1" applyBorder="1" applyAlignment="1">
      <alignment horizontal="right" wrapText="1"/>
    </xf>
    <xf numFmtId="2" fontId="6" fillId="0" borderId="6" xfId="0" applyNumberFormat="1" applyFont="1" applyFill="1" applyBorder="1" applyAlignment="1">
      <alignment horizontal="center" wrapText="1"/>
    </xf>
    <xf numFmtId="2" fontId="0" fillId="0" borderId="6" xfId="0" applyNumberFormat="1" applyFont="1" applyFill="1" applyBorder="1"/>
    <xf numFmtId="2" fontId="0" fillId="0" borderId="3" xfId="0" applyNumberFormat="1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6" fillId="0" borderId="0" xfId="0" applyNumberFormat="1" applyFont="1" applyFill="1" applyAlignment="1">
      <alignment horizontal="right" wrapText="1"/>
    </xf>
    <xf numFmtId="164" fontId="0" fillId="0" borderId="0" xfId="0" applyNumberFormat="1"/>
    <xf numFmtId="164" fontId="9" fillId="0" borderId="0" xfId="0" applyNumberFormat="1" applyFont="1" applyFill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10" fillId="0" borderId="1" xfId="0" applyFont="1" applyFill="1" applyBorder="1" applyAlignment="1">
      <alignment horizontal="center" wrapText="1"/>
    </xf>
    <xf numFmtId="0" fontId="4" fillId="0" borderId="2" xfId="0" applyFont="1" applyFill="1" applyBorder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  <xf numFmtId="164" fontId="12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0" fillId="2" borderId="0" xfId="0" applyFill="1"/>
    <xf numFmtId="0" fontId="15" fillId="0" borderId="0" xfId="0" applyFont="1" applyFill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436636</xdr:colOff>
      <xdr:row>37</xdr:row>
      <xdr:rowOff>103729</xdr:rowOff>
    </xdr:from>
    <xdr:to>
      <xdr:col>12</xdr:col>
      <xdr:colOff>461798</xdr:colOff>
      <xdr:row>44</xdr:row>
      <xdr:rowOff>33323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4149" t="35229" r="6254" b="28606"/>
        <a:stretch>
          <a:fillRect/>
        </a:stretch>
      </xdr:blipFill>
      <xdr:spPr bwMode="auto">
        <a:xfrm>
          <a:off x="8314371" y="7802170"/>
          <a:ext cx="3330898" cy="1319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480254</xdr:colOff>
      <xdr:row>48</xdr:row>
      <xdr:rowOff>143276</xdr:rowOff>
    </xdr:from>
    <xdr:to>
      <xdr:col>7</xdr:col>
      <xdr:colOff>313766</xdr:colOff>
      <xdr:row>57</xdr:row>
      <xdr:rowOff>961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4339" t="57651" r="57695" b="14271"/>
        <a:stretch>
          <a:fillRect/>
        </a:stretch>
      </xdr:blipFill>
      <xdr:spPr bwMode="auto">
        <a:xfrm>
          <a:off x="4682460" y="9993247"/>
          <a:ext cx="3038394" cy="1628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topLeftCell="A58" zoomScale="85" zoomScaleNormal="85" workbookViewId="0">
      <selection activeCell="H71" sqref="H71"/>
    </sheetView>
  </sheetViews>
  <sheetFormatPr defaultRowHeight="15"/>
  <cols>
    <col min="1" max="1" width="22.85546875" customWidth="1"/>
    <col min="2" max="2" width="27.42578125" customWidth="1"/>
    <col min="3" max="3" width="12.7109375" customWidth="1"/>
    <col min="4" max="4" width="11.7109375" customWidth="1"/>
    <col min="5" max="5" width="16.42578125" customWidth="1"/>
    <col min="6" max="6" width="10.28515625" bestFit="1" customWidth="1"/>
    <col min="7" max="7" width="9.5703125" bestFit="1" customWidth="1"/>
    <col min="8" max="8" width="12.5703125" customWidth="1"/>
    <col min="10" max="10" width="15.85546875" customWidth="1"/>
    <col min="11" max="11" width="15.5703125" customWidth="1"/>
    <col min="14" max="14" width="15.42578125" customWidth="1"/>
  </cols>
  <sheetData>
    <row r="1" spans="1:15">
      <c r="A1" s="2" t="s">
        <v>0</v>
      </c>
    </row>
    <row r="2" spans="1:15">
      <c r="A2" s="1"/>
    </row>
    <row r="3" spans="1:15">
      <c r="A3" s="9"/>
      <c r="B3" s="9"/>
      <c r="C3" s="9"/>
      <c r="D3" s="9"/>
      <c r="E3" s="9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/>
      <c r="B4" s="3"/>
      <c r="C4" s="5"/>
      <c r="D4" s="5"/>
      <c r="E4" s="4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>
      <c r="A5" s="3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7" t="s">
        <v>6</v>
      </c>
      <c r="G5" s="28" t="s">
        <v>7</v>
      </c>
      <c r="H5" s="3"/>
      <c r="I5" s="6"/>
      <c r="J5" s="5"/>
      <c r="K5" s="5"/>
      <c r="L5" s="7"/>
      <c r="M5" s="3"/>
      <c r="N5" s="3"/>
      <c r="O5" s="3"/>
    </row>
    <row r="6" spans="1:15">
      <c r="A6" s="38" t="s">
        <v>8</v>
      </c>
      <c r="B6" s="29">
        <v>-80</v>
      </c>
      <c r="C6" s="30">
        <v>90</v>
      </c>
      <c r="D6" s="30">
        <v>-6</v>
      </c>
      <c r="E6" s="30">
        <v>-5.4</v>
      </c>
      <c r="F6" s="31">
        <v>-8</v>
      </c>
      <c r="G6" s="32">
        <v>5</v>
      </c>
      <c r="H6" s="3"/>
      <c r="I6" s="6"/>
      <c r="J6" s="5"/>
      <c r="K6" s="5"/>
      <c r="L6" s="7"/>
      <c r="M6" s="3"/>
      <c r="N6" s="3"/>
      <c r="O6" s="3"/>
    </row>
    <row r="7" spans="1:15">
      <c r="A7" s="38" t="s">
        <v>9</v>
      </c>
      <c r="B7" s="29">
        <v>-65</v>
      </c>
      <c r="C7" s="30">
        <v>58</v>
      </c>
      <c r="D7" s="30">
        <v>-2</v>
      </c>
      <c r="E7" s="30">
        <v>-9.6999999999999993</v>
      </c>
      <c r="F7" s="31">
        <v>-1</v>
      </c>
      <c r="G7" s="32">
        <v>1</v>
      </c>
      <c r="H7" s="3"/>
      <c r="I7" s="6"/>
      <c r="J7" s="5"/>
      <c r="K7" s="5"/>
      <c r="L7" s="7"/>
      <c r="M7" s="3"/>
      <c r="N7" s="3"/>
      <c r="O7" s="3"/>
    </row>
    <row r="8" spans="1:15">
      <c r="A8" s="38" t="s">
        <v>10</v>
      </c>
      <c r="B8" s="29">
        <v>-83</v>
      </c>
      <c r="C8" s="30">
        <v>60</v>
      </c>
      <c r="D8" s="30">
        <v>-4</v>
      </c>
      <c r="E8" s="30">
        <v>-7.2</v>
      </c>
      <c r="F8" s="31">
        <v>-4</v>
      </c>
      <c r="G8" s="32">
        <v>7</v>
      </c>
      <c r="H8" s="3"/>
      <c r="I8" s="6"/>
      <c r="J8" s="5"/>
      <c r="K8" s="5"/>
      <c r="L8" s="7"/>
      <c r="M8" s="3"/>
      <c r="N8" s="3"/>
      <c r="O8" s="3"/>
    </row>
    <row r="9" spans="1:15">
      <c r="A9" s="38" t="s">
        <v>11</v>
      </c>
      <c r="B9" s="29">
        <v>-40</v>
      </c>
      <c r="C9" s="30">
        <v>80</v>
      </c>
      <c r="D9" s="30">
        <v>-10</v>
      </c>
      <c r="E9" s="30">
        <v>-7.5</v>
      </c>
      <c r="F9" s="31">
        <v>-7</v>
      </c>
      <c r="G9" s="32">
        <v>10</v>
      </c>
      <c r="H9" s="3"/>
      <c r="I9" s="6"/>
      <c r="J9" s="5"/>
      <c r="K9" s="5"/>
      <c r="L9" s="7"/>
      <c r="M9" s="3"/>
      <c r="N9" s="3"/>
      <c r="O9" s="3"/>
    </row>
    <row r="10" spans="1:15">
      <c r="A10" s="38" t="s">
        <v>12</v>
      </c>
      <c r="B10" s="29">
        <v>-52</v>
      </c>
      <c r="C10" s="30">
        <v>72</v>
      </c>
      <c r="D10" s="30">
        <v>-6</v>
      </c>
      <c r="E10" s="30">
        <v>-2</v>
      </c>
      <c r="F10" s="31">
        <v>-3</v>
      </c>
      <c r="G10" s="32">
        <v>8</v>
      </c>
      <c r="H10" s="3"/>
      <c r="I10" s="6"/>
      <c r="J10" s="5"/>
      <c r="K10" s="5"/>
      <c r="L10" s="7"/>
      <c r="M10" s="3"/>
      <c r="N10" s="3"/>
      <c r="O10" s="3"/>
    </row>
    <row r="11" spans="1:15">
      <c r="A11" s="39" t="s">
        <v>13</v>
      </c>
      <c r="B11" s="33">
        <v>-94</v>
      </c>
      <c r="C11" s="34">
        <v>96</v>
      </c>
      <c r="D11" s="34">
        <v>-7</v>
      </c>
      <c r="E11" s="34">
        <v>-3.6</v>
      </c>
      <c r="F11" s="35">
        <v>-5</v>
      </c>
      <c r="G11" s="36">
        <v>6</v>
      </c>
      <c r="H11" s="3"/>
      <c r="I11" s="6"/>
      <c r="J11" s="5"/>
      <c r="K11" s="5"/>
      <c r="L11" s="7"/>
      <c r="M11" s="3"/>
      <c r="N11" s="3"/>
      <c r="O11" s="3"/>
    </row>
    <row r="12" spans="1:15">
      <c r="A12" s="4"/>
      <c r="B12" s="12"/>
      <c r="C12" s="13"/>
      <c r="D12" s="13"/>
      <c r="E12" s="13"/>
      <c r="F12" s="11"/>
      <c r="G12" s="11"/>
      <c r="H12" s="3"/>
      <c r="I12" s="6"/>
      <c r="J12" s="5"/>
      <c r="K12" s="5"/>
      <c r="L12" s="7"/>
      <c r="M12" s="3"/>
      <c r="N12" s="3"/>
      <c r="O12" s="3"/>
    </row>
    <row r="13" spans="1:15">
      <c r="A13" s="55" t="s">
        <v>29</v>
      </c>
      <c r="B13" s="12"/>
      <c r="C13" s="13"/>
      <c r="D13" s="13"/>
      <c r="E13" s="13"/>
      <c r="F13" s="11"/>
      <c r="G13" s="11"/>
      <c r="H13" s="3"/>
      <c r="I13" s="6"/>
      <c r="J13" s="5"/>
      <c r="K13" s="5"/>
      <c r="L13" s="7"/>
      <c r="M13" s="3"/>
      <c r="N13" s="3"/>
      <c r="O13" s="3"/>
    </row>
    <row r="14" spans="1:15" ht="18.75">
      <c r="A14" s="57" t="s">
        <v>18</v>
      </c>
      <c r="B14" s="17">
        <f>MAX(B6:B11)</f>
        <v>-40</v>
      </c>
      <c r="C14" s="17">
        <f t="shared" ref="C14:G14" si="0">MAX(C6:C11)</f>
        <v>96</v>
      </c>
      <c r="D14" s="17">
        <f t="shared" si="0"/>
        <v>-2</v>
      </c>
      <c r="E14" s="17">
        <f t="shared" si="0"/>
        <v>-2</v>
      </c>
      <c r="F14" s="17">
        <f t="shared" si="0"/>
        <v>-1</v>
      </c>
      <c r="G14" s="17">
        <f t="shared" si="0"/>
        <v>10</v>
      </c>
      <c r="H14" s="3" t="s">
        <v>16</v>
      </c>
      <c r="I14" s="6"/>
      <c r="J14" s="5"/>
      <c r="K14" s="5"/>
      <c r="L14" s="7"/>
      <c r="M14" s="3"/>
      <c r="N14" s="3"/>
      <c r="O14" s="3"/>
    </row>
    <row r="15" spans="1:15" ht="26.25">
      <c r="A15" s="56" t="s">
        <v>31</v>
      </c>
      <c r="B15" s="18">
        <f>MIN(B6:B11)</f>
        <v>-94</v>
      </c>
      <c r="C15" s="18">
        <f t="shared" ref="C15:G15" si="1">MIN(C6:C11)</f>
        <v>58</v>
      </c>
      <c r="D15" s="18">
        <f t="shared" si="1"/>
        <v>-10</v>
      </c>
      <c r="E15" s="18">
        <f t="shared" si="1"/>
        <v>-9.6999999999999993</v>
      </c>
      <c r="F15" s="18">
        <f t="shared" si="1"/>
        <v>-8</v>
      </c>
      <c r="G15" s="18">
        <f t="shared" si="1"/>
        <v>1</v>
      </c>
      <c r="H15" s="3" t="s">
        <v>17</v>
      </c>
      <c r="I15" s="3"/>
      <c r="J15" s="3"/>
      <c r="K15" s="3"/>
      <c r="L15" s="3"/>
      <c r="M15" s="3"/>
      <c r="N15" s="3"/>
      <c r="O15" s="3"/>
    </row>
    <row r="16" spans="1:15" ht="18.75">
      <c r="A16" s="56" t="s">
        <v>30</v>
      </c>
      <c r="B16" s="18">
        <f>B14</f>
        <v>-40</v>
      </c>
      <c r="C16" s="18">
        <f t="shared" ref="C16:G16" si="2">C14</f>
        <v>96</v>
      </c>
      <c r="D16" s="18">
        <f t="shared" si="2"/>
        <v>-2</v>
      </c>
      <c r="E16" s="18">
        <f t="shared" si="2"/>
        <v>-2</v>
      </c>
      <c r="F16" s="18">
        <f t="shared" si="2"/>
        <v>-1</v>
      </c>
      <c r="G16" s="19">
        <f t="shared" si="2"/>
        <v>10</v>
      </c>
      <c r="H16" s="3" t="s">
        <v>18</v>
      </c>
      <c r="I16" s="3"/>
      <c r="J16" s="3"/>
      <c r="K16" s="3"/>
      <c r="L16" s="3"/>
      <c r="M16" s="3"/>
      <c r="N16" s="3"/>
      <c r="O16" s="3"/>
    </row>
    <row r="17" spans="1:15">
      <c r="A17" s="25" t="s">
        <v>32</v>
      </c>
      <c r="B17" s="20">
        <v>1</v>
      </c>
      <c r="C17" s="20">
        <v>1</v>
      </c>
      <c r="D17" s="20">
        <v>1</v>
      </c>
      <c r="E17" s="21">
        <v>1</v>
      </c>
      <c r="F17" s="20">
        <v>1</v>
      </c>
      <c r="G17" s="22">
        <v>1</v>
      </c>
      <c r="H17" s="3"/>
      <c r="I17" s="3"/>
      <c r="J17" s="3"/>
      <c r="K17" s="3"/>
      <c r="L17" s="3"/>
      <c r="M17" s="3"/>
      <c r="N17" s="3"/>
      <c r="O17" s="3"/>
    </row>
    <row r="18" spans="1:15" ht="29.25">
      <c r="A18" s="26" t="s">
        <v>33</v>
      </c>
      <c r="B18" s="23">
        <f>B17/(SUM($B$17:$G$17))</f>
        <v>0.16666666666666666</v>
      </c>
      <c r="C18" s="23">
        <f t="shared" ref="C18:G18" si="3">C17/(SUM($B$17:$G$17))</f>
        <v>0.16666666666666666</v>
      </c>
      <c r="D18" s="23">
        <f t="shared" si="3"/>
        <v>0.16666666666666666</v>
      </c>
      <c r="E18" s="23">
        <f t="shared" si="3"/>
        <v>0.16666666666666666</v>
      </c>
      <c r="F18" s="23">
        <f t="shared" si="3"/>
        <v>0.16666666666666666</v>
      </c>
      <c r="G18" s="24">
        <f t="shared" si="3"/>
        <v>0.16666666666666666</v>
      </c>
      <c r="H18" s="45" t="s">
        <v>19</v>
      </c>
      <c r="I18" s="3"/>
      <c r="J18" s="3"/>
      <c r="K18" s="3"/>
      <c r="L18" s="3"/>
      <c r="M18" s="3"/>
      <c r="N18" s="3"/>
      <c r="O18" s="3"/>
    </row>
    <row r="19" spans="1:15">
      <c r="A19" s="6"/>
      <c r="B19" s="7"/>
      <c r="C19" s="6"/>
      <c r="D19" s="6"/>
      <c r="E19" s="8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46"/>
      <c r="B20" s="4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46"/>
      <c r="B21" s="1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7.25">
      <c r="A22" s="14"/>
    </row>
    <row r="23" spans="1:15">
      <c r="A23" s="55" t="s">
        <v>36</v>
      </c>
    </row>
    <row r="24" spans="1:15" ht="15.75">
      <c r="A24" s="15" t="s">
        <v>34</v>
      </c>
      <c r="B24" s="15"/>
    </row>
    <row r="25" spans="1:15" ht="15.75">
      <c r="A25" s="15" t="s">
        <v>35</v>
      </c>
      <c r="B25" s="15"/>
    </row>
    <row r="26" spans="1:15" ht="15.75">
      <c r="A26" s="15"/>
      <c r="B26" s="15"/>
    </row>
    <row r="27" spans="1:15" ht="19.5">
      <c r="A27" s="48"/>
    </row>
    <row r="28" spans="1:15" ht="19.5">
      <c r="A28" s="10" t="s">
        <v>1</v>
      </c>
      <c r="B28" s="5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5" t="s">
        <v>7</v>
      </c>
      <c r="H28" s="48" t="s">
        <v>20</v>
      </c>
      <c r="I28" s="48"/>
      <c r="J28" s="5"/>
      <c r="K28" s="5"/>
    </row>
    <row r="29" spans="1:15">
      <c r="A29" s="4" t="s">
        <v>8</v>
      </c>
      <c r="B29" s="40">
        <f>B$18*(B$16-B6)/(B$16-B$15)</f>
        <v>0.12345679012345678</v>
      </c>
      <c r="C29" s="40">
        <f>C$18*(C$16-C6)/(C$14-C$15)</f>
        <v>2.6315789473684209E-2</v>
      </c>
      <c r="D29" s="40">
        <f>D$18*(D$16-D6)/(D$14-D$15)</f>
        <v>8.3333333333333329E-2</v>
      </c>
      <c r="E29" s="40">
        <f t="shared" ref="C29:G29" si="4">E$18*(E$16-E6)/(E$14-E$15)</f>
        <v>7.3593073593073599E-2</v>
      </c>
      <c r="F29" s="40">
        <f t="shared" si="4"/>
        <v>0.16666666666666666</v>
      </c>
      <c r="G29" s="40">
        <f t="shared" si="4"/>
        <v>9.2592592592592587E-2</v>
      </c>
      <c r="H29" s="41">
        <f>SUM(B29:G29)</f>
        <v>0.56595824578280718</v>
      </c>
      <c r="I29" s="40"/>
      <c r="J29" s="43"/>
      <c r="K29" s="43"/>
    </row>
    <row r="30" spans="1:15">
      <c r="A30" s="4" t="s">
        <v>9</v>
      </c>
      <c r="B30" s="40">
        <f t="shared" ref="B30:B34" si="5">B$18*(B$16-B7)/(B$16-B$15)</f>
        <v>7.716049382716049E-2</v>
      </c>
      <c r="C30" s="40">
        <f t="shared" ref="B30:G34" si="6">C$18*(C$16-C7)/(C$14-C$15)</f>
        <v>0.16666666666666666</v>
      </c>
      <c r="D30" s="40">
        <f t="shared" si="6"/>
        <v>0</v>
      </c>
      <c r="E30" s="40">
        <f t="shared" si="6"/>
        <v>0.16666666666666666</v>
      </c>
      <c r="F30" s="40">
        <f t="shared" si="6"/>
        <v>0</v>
      </c>
      <c r="G30" s="40">
        <f>G$18*(G$16-G7)/(G$14-G$15)</f>
        <v>0.16666666666666666</v>
      </c>
      <c r="H30" s="41">
        <f t="shared" ref="H30:H34" si="7">SUM(B30:G30)</f>
        <v>0.57716049382716039</v>
      </c>
      <c r="I30" s="40"/>
      <c r="J30" s="43"/>
      <c r="K30" s="43"/>
    </row>
    <row r="31" spans="1:15">
      <c r="A31" s="4" t="s">
        <v>10</v>
      </c>
      <c r="B31" s="40">
        <f t="shared" si="5"/>
        <v>0.13271604938271603</v>
      </c>
      <c r="C31" s="40">
        <f t="shared" si="6"/>
        <v>0.15789473684210525</v>
      </c>
      <c r="D31" s="40">
        <f t="shared" si="6"/>
        <v>4.1666666666666664E-2</v>
      </c>
      <c r="E31" s="40">
        <f t="shared" si="6"/>
        <v>0.11255411255411257</v>
      </c>
      <c r="F31" s="40">
        <f t="shared" si="6"/>
        <v>7.1428571428571425E-2</v>
      </c>
      <c r="G31" s="40">
        <f t="shared" si="6"/>
        <v>5.5555555555555552E-2</v>
      </c>
      <c r="H31" s="41">
        <f t="shared" si="7"/>
        <v>0.57181569242972752</v>
      </c>
      <c r="I31" s="40"/>
      <c r="J31" s="43"/>
      <c r="K31" s="43"/>
    </row>
    <row r="32" spans="1:15">
      <c r="A32" s="4" t="s">
        <v>11</v>
      </c>
      <c r="B32" s="40">
        <f t="shared" si="5"/>
        <v>0</v>
      </c>
      <c r="C32" s="40">
        <f t="shared" si="6"/>
        <v>7.0175438596491224E-2</v>
      </c>
      <c r="D32" s="40">
        <f t="shared" si="6"/>
        <v>0.16666666666666666</v>
      </c>
      <c r="E32" s="40">
        <f t="shared" si="6"/>
        <v>0.11904761904761905</v>
      </c>
      <c r="F32" s="40">
        <f t="shared" si="6"/>
        <v>0.14285714285714285</v>
      </c>
      <c r="G32" s="40">
        <f t="shared" si="6"/>
        <v>0</v>
      </c>
      <c r="H32" s="41">
        <f t="shared" si="7"/>
        <v>0.49874686716791977</v>
      </c>
      <c r="I32" s="40"/>
      <c r="J32" s="43"/>
      <c r="K32" s="43"/>
    </row>
    <row r="33" spans="1:11">
      <c r="A33" s="4" t="s">
        <v>12</v>
      </c>
      <c r="B33" s="40">
        <f t="shared" si="5"/>
        <v>3.7037037037037035E-2</v>
      </c>
      <c r="C33" s="40">
        <f t="shared" si="6"/>
        <v>0.10526315789473684</v>
      </c>
      <c r="D33" s="40">
        <f t="shared" si="6"/>
        <v>8.3333333333333329E-2</v>
      </c>
      <c r="E33" s="40">
        <f t="shared" si="6"/>
        <v>0</v>
      </c>
      <c r="F33" s="40">
        <f t="shared" si="6"/>
        <v>4.7619047619047616E-2</v>
      </c>
      <c r="G33" s="40">
        <f t="shared" si="6"/>
        <v>3.7037037037037035E-2</v>
      </c>
      <c r="H33" s="41">
        <f t="shared" si="7"/>
        <v>0.31028961292119184</v>
      </c>
      <c r="I33" s="42"/>
      <c r="J33" s="44"/>
      <c r="K33" s="44"/>
    </row>
    <row r="34" spans="1:11">
      <c r="A34" s="4" t="s">
        <v>13</v>
      </c>
      <c r="B34" s="40">
        <f t="shared" si="5"/>
        <v>0.16666666666666666</v>
      </c>
      <c r="C34" s="40">
        <f t="shared" si="6"/>
        <v>0</v>
      </c>
      <c r="D34" s="40">
        <f t="shared" si="6"/>
        <v>0.10416666666666666</v>
      </c>
      <c r="E34" s="40">
        <f t="shared" si="6"/>
        <v>3.4632034632034632E-2</v>
      </c>
      <c r="F34" s="40">
        <f t="shared" si="6"/>
        <v>9.5238095238095233E-2</v>
      </c>
      <c r="G34" s="40">
        <f t="shared" si="6"/>
        <v>7.407407407407407E-2</v>
      </c>
      <c r="H34" s="41">
        <f t="shared" si="7"/>
        <v>0.47477753727753724</v>
      </c>
      <c r="I34" s="40"/>
      <c r="J34" s="43"/>
      <c r="K34" s="43"/>
    </row>
    <row r="35" spans="1:11">
      <c r="A35" s="4"/>
      <c r="B35" s="40"/>
      <c r="C35" s="40"/>
      <c r="D35" s="40"/>
      <c r="E35" s="40"/>
      <c r="F35" s="40"/>
      <c r="G35" s="50" t="s">
        <v>14</v>
      </c>
      <c r="H35" s="41">
        <f>MAX(H29:H34)</f>
        <v>0.57716049382716039</v>
      </c>
      <c r="I35" t="s">
        <v>51</v>
      </c>
      <c r="J35" s="43"/>
      <c r="K35" s="43"/>
    </row>
    <row r="36" spans="1:11">
      <c r="A36" s="4"/>
      <c r="B36" s="40"/>
      <c r="C36" s="40"/>
      <c r="D36" s="40"/>
      <c r="E36" s="40"/>
      <c r="F36" s="40"/>
      <c r="G36" s="50" t="s">
        <v>15</v>
      </c>
      <c r="H36" s="41">
        <f>MIN(H29:H34)</f>
        <v>0.31028961292119184</v>
      </c>
      <c r="I36" t="s">
        <v>50</v>
      </c>
      <c r="J36" s="43"/>
      <c r="K36" s="43"/>
    </row>
    <row r="37" spans="1:11" ht="19.5">
      <c r="A37" s="49"/>
    </row>
    <row r="38" spans="1:11" ht="19.5">
      <c r="A38" s="51" t="s">
        <v>1</v>
      </c>
      <c r="B38" s="52" t="s">
        <v>2</v>
      </c>
      <c r="C38" s="52" t="s">
        <v>3</v>
      </c>
      <c r="D38" s="52" t="s">
        <v>4</v>
      </c>
      <c r="E38" s="52" t="s">
        <v>5</v>
      </c>
      <c r="F38" s="52" t="s">
        <v>6</v>
      </c>
      <c r="G38" s="52" t="s">
        <v>7</v>
      </c>
      <c r="H38" s="49" t="s">
        <v>21</v>
      </c>
    </row>
    <row r="39" spans="1:11">
      <c r="A39" s="4" t="s">
        <v>8</v>
      </c>
      <c r="B39" s="40">
        <f>B$18*(B$16-B6)/(B$14-B$15)</f>
        <v>0.12345679012345678</v>
      </c>
      <c r="C39" s="40">
        <f t="shared" ref="C39:G39" si="8">C$18*(C$16-C6)/(C$14-C$15)</f>
        <v>2.6315789473684209E-2</v>
      </c>
      <c r="D39" s="40">
        <f t="shared" si="8"/>
        <v>8.3333333333333329E-2</v>
      </c>
      <c r="E39" s="40">
        <f t="shared" si="8"/>
        <v>7.3593073593073599E-2</v>
      </c>
      <c r="F39" s="40">
        <f t="shared" si="8"/>
        <v>0.16666666666666666</v>
      </c>
      <c r="G39" s="40">
        <f t="shared" si="8"/>
        <v>9.2592592592592587E-2</v>
      </c>
      <c r="H39" s="50">
        <f>MAX(B39:G39)</f>
        <v>0.16666666666666666</v>
      </c>
    </row>
    <row r="40" spans="1:11">
      <c r="A40" s="4" t="s">
        <v>9</v>
      </c>
      <c r="B40" s="40">
        <f>B$18*(B$16-B7)/(B$14-B$15)</f>
        <v>7.716049382716049E-2</v>
      </c>
      <c r="C40" s="40">
        <f t="shared" ref="C40:G40" si="9">C$18*(C$16-C7)/(C$14-C$15)</f>
        <v>0.16666666666666666</v>
      </c>
      <c r="D40" s="40">
        <f t="shared" si="9"/>
        <v>0</v>
      </c>
      <c r="E40" s="40">
        <f t="shared" si="9"/>
        <v>0.16666666666666666</v>
      </c>
      <c r="F40" s="40">
        <f t="shared" si="9"/>
        <v>0</v>
      </c>
      <c r="G40" s="40">
        <f t="shared" si="9"/>
        <v>0.16666666666666666</v>
      </c>
      <c r="H40" s="50">
        <f t="shared" ref="H40:H44" si="10">MAX(B40:G40)</f>
        <v>0.16666666666666666</v>
      </c>
    </row>
    <row r="41" spans="1:11">
      <c r="A41" s="4" t="s">
        <v>10</v>
      </c>
      <c r="B41" s="40">
        <f t="shared" ref="B41:G44" si="11">B$18*(B$16-B8)/(B$14-B$15)</f>
        <v>0.13271604938271603</v>
      </c>
      <c r="C41" s="40">
        <f t="shared" si="11"/>
        <v>0.15789473684210525</v>
      </c>
      <c r="D41" s="40">
        <f t="shared" si="11"/>
        <v>4.1666666666666664E-2</v>
      </c>
      <c r="E41" s="40">
        <f t="shared" si="11"/>
        <v>0.11255411255411257</v>
      </c>
      <c r="F41" s="40">
        <f t="shared" si="11"/>
        <v>7.1428571428571425E-2</v>
      </c>
      <c r="G41" s="40">
        <f t="shared" si="11"/>
        <v>5.5555555555555552E-2</v>
      </c>
      <c r="H41" s="50">
        <f t="shared" si="10"/>
        <v>0.15789473684210525</v>
      </c>
    </row>
    <row r="42" spans="1:11">
      <c r="A42" s="4" t="s">
        <v>11</v>
      </c>
      <c r="B42" s="40">
        <f t="shared" si="11"/>
        <v>0</v>
      </c>
      <c r="C42" s="40">
        <f t="shared" si="11"/>
        <v>7.0175438596491224E-2</v>
      </c>
      <c r="D42" s="40">
        <f t="shared" si="11"/>
        <v>0.16666666666666666</v>
      </c>
      <c r="E42" s="40">
        <f t="shared" si="11"/>
        <v>0.11904761904761905</v>
      </c>
      <c r="F42" s="40">
        <f t="shared" si="11"/>
        <v>0.14285714285714285</v>
      </c>
      <c r="G42" s="40">
        <f t="shared" si="11"/>
        <v>0</v>
      </c>
      <c r="H42" s="50">
        <f t="shared" si="10"/>
        <v>0.16666666666666666</v>
      </c>
    </row>
    <row r="43" spans="1:11">
      <c r="A43" s="4" t="s">
        <v>12</v>
      </c>
      <c r="B43" s="40">
        <f t="shared" si="11"/>
        <v>3.7037037037037035E-2</v>
      </c>
      <c r="C43" s="40">
        <f t="shared" si="11"/>
        <v>0.10526315789473684</v>
      </c>
      <c r="D43" s="40">
        <f t="shared" si="11"/>
        <v>8.3333333333333329E-2</v>
      </c>
      <c r="E43" s="40">
        <f t="shared" si="11"/>
        <v>0</v>
      </c>
      <c r="F43" s="40">
        <f t="shared" si="11"/>
        <v>4.7619047619047616E-2</v>
      </c>
      <c r="G43" s="40">
        <f t="shared" si="11"/>
        <v>3.7037037037037035E-2</v>
      </c>
      <c r="H43" s="50">
        <f t="shared" si="10"/>
        <v>0.10526315789473684</v>
      </c>
    </row>
    <row r="44" spans="1:11">
      <c r="A44" s="4" t="s">
        <v>13</v>
      </c>
      <c r="B44" s="40">
        <f t="shared" si="11"/>
        <v>0.16666666666666666</v>
      </c>
      <c r="C44" s="40">
        <f t="shared" si="11"/>
        <v>0</v>
      </c>
      <c r="D44" s="40">
        <f t="shared" si="11"/>
        <v>0.10416666666666666</v>
      </c>
      <c r="E44" s="40">
        <f t="shared" si="11"/>
        <v>3.4632034632034632E-2</v>
      </c>
      <c r="F44" s="40">
        <f t="shared" si="11"/>
        <v>9.5238095238095233E-2</v>
      </c>
      <c r="G44" s="40">
        <f t="shared" si="11"/>
        <v>7.407407407407407E-2</v>
      </c>
      <c r="H44" s="50">
        <f t="shared" si="10"/>
        <v>0.16666666666666666</v>
      </c>
    </row>
    <row r="45" spans="1:11">
      <c r="A45" s="4"/>
      <c r="B45" s="40"/>
      <c r="C45" s="40"/>
      <c r="D45" s="40"/>
      <c r="E45" s="40"/>
      <c r="F45" s="40"/>
      <c r="G45" s="50" t="s">
        <v>14</v>
      </c>
      <c r="H45" s="50">
        <f>MAX(H39:H44)</f>
        <v>0.16666666666666666</v>
      </c>
      <c r="I45" t="s">
        <v>52</v>
      </c>
    </row>
    <row r="46" spans="1:11">
      <c r="A46" s="4"/>
      <c r="B46" s="40"/>
      <c r="C46" s="40"/>
      <c r="D46" s="40"/>
      <c r="E46" s="40"/>
      <c r="F46" s="40"/>
      <c r="G46" s="50" t="s">
        <v>15</v>
      </c>
      <c r="H46" s="50">
        <f>MIN(H39:H44)</f>
        <v>0.10526315789473684</v>
      </c>
      <c r="I46" t="s">
        <v>53</v>
      </c>
    </row>
    <row r="47" spans="1:11">
      <c r="A47" s="4"/>
      <c r="B47" s="40"/>
      <c r="C47" s="40"/>
      <c r="D47" s="40"/>
      <c r="E47" s="40"/>
      <c r="F47" s="40"/>
      <c r="G47" s="50"/>
      <c r="H47" s="50"/>
    </row>
    <row r="48" spans="1:11">
      <c r="A48" s="55" t="s">
        <v>37</v>
      </c>
      <c r="B48" s="41" t="s">
        <v>40</v>
      </c>
      <c r="C48" s="41"/>
      <c r="D48" s="41"/>
      <c r="E48" s="41"/>
      <c r="F48" s="41"/>
      <c r="G48" s="41"/>
      <c r="H48" s="41"/>
      <c r="I48" s="41"/>
    </row>
    <row r="49" spans="1:10" ht="19.5">
      <c r="A49" s="10" t="s">
        <v>24</v>
      </c>
      <c r="B49" s="49" t="s">
        <v>22</v>
      </c>
      <c r="C49" s="5"/>
      <c r="D49" s="5"/>
      <c r="E49" s="5"/>
      <c r="F49" s="5"/>
      <c r="G49" s="5"/>
    </row>
    <row r="50" spans="1:10">
      <c r="A50" s="4" t="s">
        <v>8</v>
      </c>
      <c r="B50">
        <f>B$57*(H29-$H$36)/(H$35-H$36)+(1-B$57)*(H39-H$46)/(H$45-H$46)</f>
        <v>0.97901185770750998</v>
      </c>
    </row>
    <row r="51" spans="1:10">
      <c r="A51" s="4" t="s">
        <v>9</v>
      </c>
      <c r="B51">
        <f t="shared" ref="B51:B55" si="12">B$57*(H30-$H$36)/(H$35-H$36)+(1-B$57)*(H40-H$46)/(H$45-H$46)</f>
        <v>1</v>
      </c>
    </row>
    <row r="52" spans="1:10">
      <c r="A52" s="4" t="s">
        <v>10</v>
      </c>
      <c r="B52">
        <f t="shared" si="12"/>
        <v>0.91855759457933384</v>
      </c>
    </row>
    <row r="53" spans="1:10">
      <c r="A53" s="4" t="s">
        <v>11</v>
      </c>
      <c r="B53">
        <f t="shared" si="12"/>
        <v>0.85308695652173916</v>
      </c>
    </row>
    <row r="54" spans="1:10">
      <c r="A54" s="4" t="s">
        <v>12</v>
      </c>
      <c r="B54">
        <f t="shared" si="12"/>
        <v>0</v>
      </c>
    </row>
    <row r="55" spans="1:10">
      <c r="A55" s="4" t="s">
        <v>13</v>
      </c>
      <c r="B55">
        <f t="shared" si="12"/>
        <v>0.80817885375494081</v>
      </c>
    </row>
    <row r="57" spans="1:10">
      <c r="A57" s="59" t="s">
        <v>23</v>
      </c>
      <c r="B57" s="3">
        <v>0.5</v>
      </c>
    </row>
    <row r="59" spans="1:10">
      <c r="A59" s="55" t="s">
        <v>38</v>
      </c>
      <c r="B59" t="s">
        <v>39</v>
      </c>
    </row>
    <row r="60" spans="1:10" ht="50.25">
      <c r="A60" s="10" t="s">
        <v>24</v>
      </c>
      <c r="B60" s="48" t="s">
        <v>54</v>
      </c>
      <c r="E60" s="49" t="s">
        <v>55</v>
      </c>
      <c r="H60" s="49" t="s">
        <v>22</v>
      </c>
      <c r="J60" s="4"/>
    </row>
    <row r="61" spans="1:10">
      <c r="A61" s="4" t="s">
        <v>9</v>
      </c>
      <c r="B61">
        <v>0.57716049382716039</v>
      </c>
      <c r="D61" s="4" t="s">
        <v>8</v>
      </c>
      <c r="E61">
        <v>0.16666666666666666</v>
      </c>
      <c r="G61" s="4" t="s">
        <v>9</v>
      </c>
      <c r="H61">
        <v>1</v>
      </c>
      <c r="J61" s="4"/>
    </row>
    <row r="62" spans="1:10">
      <c r="A62" s="4" t="s">
        <v>10</v>
      </c>
      <c r="B62">
        <v>0.57181569242972752</v>
      </c>
      <c r="D62" s="4" t="s">
        <v>9</v>
      </c>
      <c r="E62">
        <v>0.16666666666666666</v>
      </c>
      <c r="G62" s="4" t="s">
        <v>8</v>
      </c>
      <c r="H62">
        <v>0.97901185770750998</v>
      </c>
      <c r="J62" s="4"/>
    </row>
    <row r="63" spans="1:10">
      <c r="A63" s="4" t="s">
        <v>8</v>
      </c>
      <c r="B63">
        <v>0.56595824578280718</v>
      </c>
      <c r="D63" s="4" t="s">
        <v>11</v>
      </c>
      <c r="E63">
        <v>0.16666666666666666</v>
      </c>
      <c r="G63" s="4" t="s">
        <v>10</v>
      </c>
      <c r="H63">
        <v>0.91855759457933384</v>
      </c>
      <c r="J63" s="4"/>
    </row>
    <row r="64" spans="1:10">
      <c r="A64" s="4" t="s">
        <v>11</v>
      </c>
      <c r="B64">
        <v>0.49874686716791977</v>
      </c>
      <c r="D64" s="4" t="s">
        <v>13</v>
      </c>
      <c r="E64">
        <v>0.16666666666666666</v>
      </c>
      <c r="G64" s="4" t="s">
        <v>11</v>
      </c>
      <c r="H64">
        <v>0.85308695652173916</v>
      </c>
      <c r="J64" s="4"/>
    </row>
    <row r="65" spans="1:10">
      <c r="A65" s="4" t="s">
        <v>13</v>
      </c>
      <c r="B65">
        <v>0.47477753727753724</v>
      </c>
      <c r="D65" s="4" t="s">
        <v>10</v>
      </c>
      <c r="E65">
        <v>0.15789473684210525</v>
      </c>
      <c r="G65" s="4" t="s">
        <v>13</v>
      </c>
      <c r="H65">
        <v>0.80817885375494081</v>
      </c>
      <c r="I65" t="s">
        <v>28</v>
      </c>
      <c r="J65" s="4"/>
    </row>
    <row r="66" spans="1:10">
      <c r="A66" s="4" t="s">
        <v>12</v>
      </c>
      <c r="B66" s="54">
        <v>0.31028961292119184</v>
      </c>
      <c r="D66" s="4" t="s">
        <v>12</v>
      </c>
      <c r="E66" s="54">
        <v>0.10526315789473684</v>
      </c>
      <c r="G66" s="58" t="s">
        <v>12</v>
      </c>
      <c r="H66" s="54">
        <v>0</v>
      </c>
      <c r="I66" t="s">
        <v>27</v>
      </c>
    </row>
    <row r="67" spans="1:10">
      <c r="A67" s="4"/>
      <c r="D67" s="4"/>
      <c r="G67" s="4"/>
    </row>
    <row r="68" spans="1:10">
      <c r="A68" s="55" t="s">
        <v>41</v>
      </c>
      <c r="B68" t="s">
        <v>42</v>
      </c>
    </row>
    <row r="69" spans="1:10" ht="19.5">
      <c r="A69" s="49" t="s">
        <v>2</v>
      </c>
      <c r="B69" t="s">
        <v>43</v>
      </c>
    </row>
    <row r="70" spans="1:10">
      <c r="A70" s="4" t="s">
        <v>25</v>
      </c>
      <c r="B70">
        <f>1/(6-1)</f>
        <v>0.2</v>
      </c>
    </row>
    <row r="71" spans="1:10" ht="18.75">
      <c r="A71" s="4" t="s">
        <v>26</v>
      </c>
      <c r="B71">
        <f>H65-H66</f>
        <v>0.80817885375494081</v>
      </c>
      <c r="C71" s="53" t="s">
        <v>46</v>
      </c>
      <c r="D71" s="4" t="s">
        <v>25</v>
      </c>
      <c r="E71" s="54" t="s">
        <v>47</v>
      </c>
      <c r="F71" s="54"/>
      <c r="G71" s="54"/>
    </row>
    <row r="73" spans="1:10" ht="19.5">
      <c r="A73" s="49" t="s">
        <v>3</v>
      </c>
      <c r="B73" s="3" t="s">
        <v>44</v>
      </c>
    </row>
    <row r="75" spans="1:10">
      <c r="A75" t="s">
        <v>45</v>
      </c>
    </row>
    <row r="76" spans="1:10">
      <c r="A76" t="s">
        <v>48</v>
      </c>
    </row>
    <row r="78" spans="1:10">
      <c r="A78" t="s">
        <v>49</v>
      </c>
    </row>
  </sheetData>
  <sortState ref="G60:K66">
    <sortCondition descending="1" ref="K61"/>
  </sortState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2015-11-18T21:07:58Z</dcterms:created>
  <dcterms:modified xsi:type="dcterms:W3CDTF">2020-11-12T13:31:43Z</dcterms:modified>
</cp:coreProperties>
</file>