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11730" windowHeight="7950"/>
  </bookViews>
  <sheets>
    <sheet name="Φύλλο1" sheetId="1" r:id="rId1"/>
    <sheet name="Φύλλο2" sheetId="5" r:id="rId2"/>
  </sheets>
  <calcPr calcId="124519"/>
</workbook>
</file>

<file path=xl/calcChain.xml><?xml version="1.0" encoding="utf-8"?>
<calcChain xmlns="http://schemas.openxmlformats.org/spreadsheetml/2006/main">
  <c r="J82" i="5"/>
  <c r="B72"/>
  <c r="G52"/>
  <c r="I83"/>
  <c r="J83" s="1"/>
  <c r="I84"/>
  <c r="J84" s="1"/>
  <c r="I82"/>
  <c r="H83"/>
  <c r="H84"/>
  <c r="H82"/>
  <c r="G83"/>
  <c r="G84"/>
  <c r="G82"/>
  <c r="F83"/>
  <c r="F84"/>
  <c r="F82"/>
  <c r="K53" l="1"/>
  <c r="K54"/>
  <c r="K55"/>
  <c r="K56"/>
  <c r="K57"/>
  <c r="K58"/>
  <c r="K59"/>
  <c r="K60"/>
  <c r="K61"/>
  <c r="K52"/>
  <c r="K62" s="1"/>
  <c r="G53"/>
  <c r="I53" s="1"/>
  <c r="G54"/>
  <c r="I54" s="1"/>
  <c r="G55"/>
  <c r="L55" s="1"/>
  <c r="G56"/>
  <c r="I56" s="1"/>
  <c r="G57"/>
  <c r="L57" s="1"/>
  <c r="G58"/>
  <c r="I58" s="1"/>
  <c r="G59"/>
  <c r="L59" s="1"/>
  <c r="G60"/>
  <c r="I60" s="1"/>
  <c r="G61"/>
  <c r="L61" s="1"/>
  <c r="I52"/>
  <c r="I57"/>
  <c r="I61"/>
  <c r="E63"/>
  <c r="J53" s="1"/>
  <c r="J56" l="1"/>
  <c r="L53"/>
  <c r="L56"/>
  <c r="L60"/>
  <c r="L52"/>
  <c r="L58"/>
  <c r="L54"/>
  <c r="I55"/>
  <c r="I59"/>
  <c r="J60"/>
  <c r="J52"/>
  <c r="J55"/>
  <c r="J58"/>
  <c r="J54"/>
  <c r="J59"/>
  <c r="J61"/>
  <c r="J57"/>
  <c r="I62" l="1"/>
  <c r="L62"/>
  <c r="J62"/>
  <c r="F65" l="1"/>
</calcChain>
</file>

<file path=xl/sharedStrings.xml><?xml version="1.0" encoding="utf-8"?>
<sst xmlns="http://schemas.openxmlformats.org/spreadsheetml/2006/main" count="107" uniqueCount="92">
  <si>
    <t>Δεδομένα</t>
  </si>
  <si>
    <t>Έτος</t>
  </si>
  <si>
    <t>Τιμή</t>
  </si>
  <si>
    <t>Χρήση (m^3/ έτος)</t>
  </si>
  <si>
    <t>Σενάρια</t>
  </si>
  <si>
    <t>2017 (Κ)</t>
  </si>
  <si>
    <t>2017(Μ)</t>
  </si>
  <si>
    <t>2017(Α)</t>
  </si>
  <si>
    <t>Για μία μικρή πόλη όπου θεωρείται όλος ο πληθυσμός  μία ενιαία ομάδα πληθυσμού ζητείται η πρόβλεψη της ζήτησης.</t>
  </si>
  <si>
    <t>Με βάση τα δεδομένα (ιστορικά στοιχεία) να καταρτιστεί μία ευθεία παλινδρόμησης για την πρόβλεψη της κατανάλωσης νερού ανά έτος.</t>
  </si>
  <si>
    <t>Με βάση τα τρία παρουσιαζόμενα σενάρια να γίνει πρόβλεψη της αστικής ζήτησης νερού.</t>
  </si>
  <si>
    <t>Στατιστικά παλινδρόμησης</t>
  </si>
  <si>
    <t>Πολλαπλό R</t>
  </si>
  <si>
    <t>R Τετράγωνο</t>
  </si>
  <si>
    <t>Προσαρμοσμένο R Τετράγωνο</t>
  </si>
  <si>
    <t>Τυπικό σφάλμα</t>
  </si>
  <si>
    <t>Μέγεθος δείγματος</t>
  </si>
  <si>
    <t>ΑΝΑΛΥΣΗ ΔΙΑΚΥΜΑΝΣΗΣ</t>
  </si>
  <si>
    <t>Παλινδρόμηση</t>
  </si>
  <si>
    <t>Υπόλοιπο</t>
  </si>
  <si>
    <t>Σύνολο</t>
  </si>
  <si>
    <t>Τεταγμένη επί την αρχή</t>
  </si>
  <si>
    <t>βαθμοί ελευθερίας</t>
  </si>
  <si>
    <t>SS</t>
  </si>
  <si>
    <t>MS</t>
  </si>
  <si>
    <t>F</t>
  </si>
  <si>
    <t>Σημαντικότητα F</t>
  </si>
  <si>
    <t>Συντελεστές</t>
  </si>
  <si>
    <t>t</t>
  </si>
  <si>
    <t>τιμή-P</t>
  </si>
  <si>
    <t>Κατώτερο 95%</t>
  </si>
  <si>
    <t>Υψηλότερο 95%</t>
  </si>
  <si>
    <t>Κατώτερο 95.0%</t>
  </si>
  <si>
    <t>Υψηλότερο 95.0%</t>
  </si>
  <si>
    <t>Μεταβλητή X 1</t>
  </si>
  <si>
    <t>Μεταβλητή X 2</t>
  </si>
  <si>
    <t>Μεταβλητή X 3</t>
  </si>
  <si>
    <t>Ετήσια βροχόπτωση (mm)</t>
  </si>
  <si>
    <t>R^2</t>
  </si>
  <si>
    <t>Y παρατήρούμενη</t>
  </si>
  <si>
    <t>"Υ εκτιμώμενη</t>
  </si>
  <si>
    <t>Y^2</t>
  </si>
  <si>
    <t>"Y^2</t>
  </si>
  <si>
    <t>Theil U</t>
  </si>
  <si>
    <t>(Υ-"Υ)^2</t>
  </si>
  <si>
    <t>(Υ-Υmean)^2</t>
  </si>
  <si>
    <t>&lt;=0.1</t>
  </si>
  <si>
    <t>Αναλυτικό μέτρο για σύγκριση προβλεπτικής ικανότητας διαφόρων παλινδρομήσεων.</t>
  </si>
  <si>
    <t>Αξιόπιστες προβλέψεις όταν 0&lt;=U&lt;=0.1  (Botzoris and Papadopoulos, 2016, Yorucu, 2003, Watson and Teelucksingh, 2002)</t>
  </si>
  <si>
    <t>Λύση:</t>
  </si>
  <si>
    <t>Πληθυσμός</t>
  </si>
  <si>
    <t> Άσκηση: Γραμμική παλινδρόμηση για πρόβλεψη αστικής ζήτησης νερού</t>
  </si>
  <si>
    <t>Χ1</t>
  </si>
  <si>
    <t>Υ</t>
  </si>
  <si>
    <t>Χ2</t>
  </si>
  <si>
    <t>Χ3</t>
  </si>
  <si>
    <t xml:space="preserve">Από την εκφώνηση του προβλήματος διαχωρίζω τις ανεξάρτητες μεταβλήτές και την εξαρτημένη (προσοχή: τα έτη δεν υπεισέρχονται στο πρόβλημα) </t>
  </si>
  <si>
    <t>Στην περιοχή εισόδου Χ εισάγω τις τρεις στήλες των ανεξάρτητων μεταβλητών ταυτόχρονα.</t>
  </si>
  <si>
    <t>Στο παράθυρο που εμφανίζεται, στην περιοχή εισόδου των Υ εισάγω τη στήλη της εξαρτημένης μεταβλητής (αστική ζήτηση νερού).</t>
  </si>
  <si>
    <t>Η λύση δίνεται από excel αυτόματα ως εξής: καρτέλα "Δεδομένα"-&gt;πλαίσιο "Ανάλυση"-&gt;επιλογή "Εργαλεία ανάλυσης δεδομένων"-&gt; από το παράθυρο που εμφανίζεται επιλογή "Παλινδρόμηση".</t>
  </si>
  <si>
    <t>ΕΡΜΗΝΕΙΑ ΑΠΟΤΕΛΕΣΜΑΤΩΝ</t>
  </si>
  <si>
    <t>Το πολλαπλό R μετρά πόσο ικανοποιητικά οι τιμές τις ζήτησης νερού που υπολογίστηκαν από την παλινδρόμηση ταιριάζουν με τις παρατηρούμενες τιμές της αστικής ζήτησης νερού.</t>
  </si>
  <si>
    <t xml:space="preserve"> Για τιμές R=1 έχουμε πλήρη ταύτιση ενώ για R=0 καθόλου ταύτιση</t>
  </si>
  <si>
    <t>ΕΠΑΛΗΘΕΥΣΗ</t>
  </si>
  <si>
    <t>ΣΥΝΤΕΛΕΣΤΗΣ ΑΝΙΣΟΤΗΤΑΣ Theil (μέτρο προβλεπτικής ικανότητας της μοντέλων παλινδρόμησης)</t>
  </si>
  <si>
    <t>όπου Αt= Υ παρατηρούμενη</t>
  </si>
  <si>
    <t>Εφαρμόζω τον τύπο. Όπου Ft="Y εκτιμώμενη</t>
  </si>
  <si>
    <t>ΠΡΟΒΛΕΨΗ ΑΣΤΙΚΗΣ ΖΗΤΗΣΗΣ ΝΕΡΟΥ ΓΙΑ ΤΑ ΤΡΙΑ ΣΕΝΑΡΙΑ:</t>
  </si>
  <si>
    <r>
      <t xml:space="preserve">Ο </t>
    </r>
    <r>
      <rPr>
        <b/>
        <sz val="11"/>
        <color theme="1"/>
        <rFont val="Calibri"/>
        <family val="2"/>
        <charset val="161"/>
        <scheme val="minor"/>
      </rPr>
      <t xml:space="preserve">συντελεστής προσδιορισμού </t>
    </r>
    <r>
      <rPr>
        <sz val="11"/>
        <color theme="1"/>
        <rFont val="Calibri"/>
        <family val="2"/>
        <charset val="161"/>
        <scheme val="minor"/>
      </rPr>
      <t>ερμηνεύεται ως το ποσοστό της μεταβλητότητας των τιμών της εξαρτημένης μεταβλητής (Υ) που προσδιορίζεται από τις τιμές των ανεξάρτητων μεταβλητών (Χ1,Χ2,Χ3) (Μποτζόρης και Παπαδόπουλος,2015)</t>
    </r>
  </si>
  <si>
    <t>Ο παρανομαστής είναι το συνολικό άθροισμα τετραγώνων των αποστάσεων των παρατηρήσεων της Υ από τη μέση τιμή της</t>
  </si>
  <si>
    <t>c1</t>
  </si>
  <si>
    <t>c2</t>
  </si>
  <si>
    <t>c3</t>
  </si>
  <si>
    <r>
      <t>Υπολογίζω την εξαρτημένη μεταβλητή Υ βάσει των συντελεστών που προέκυψαν από την παλινδρόμηση (σύμφωνα με τη σχέση 1) και εφαρμόζω έπειτα τον τύπο για το R</t>
    </r>
    <r>
      <rPr>
        <b/>
        <vertAlign val="superscript"/>
        <sz val="11"/>
        <color theme="1"/>
        <rFont val="Calibri"/>
        <family val="2"/>
        <charset val="161"/>
        <scheme val="minor"/>
      </rPr>
      <t>2</t>
    </r>
  </si>
  <si>
    <t>Y (μέσος όρος)</t>
  </si>
  <si>
    <t xml:space="preserve">Εφαρμόζω τη σχέση (1) ώστε να κάνω πρόβλεψη στη χρήση (m^3/ έτος) για τρία σενάρια: </t>
  </si>
  <si>
    <t>1ο</t>
  </si>
  <si>
    <t>2ο</t>
  </si>
  <si>
    <t>3ο</t>
  </si>
  <si>
    <t>"Y</t>
  </si>
  <si>
    <r>
      <rPr>
        <b/>
        <sz val="13"/>
        <color theme="1"/>
        <rFont val="Calibri"/>
        <family val="2"/>
        <charset val="161"/>
        <scheme val="minor"/>
      </rPr>
      <t>1)</t>
    </r>
    <r>
      <rPr>
        <sz val="11"/>
        <color theme="1"/>
        <rFont val="Calibri"/>
        <family val="2"/>
        <charset val="161"/>
        <scheme val="minor"/>
      </rPr>
      <t xml:space="preserve"> Εφαρμόζουμε πολλαπλή γραμμική παλινδρόμηση στα δεδομένα (Χ1,Χ2,Χ3 και Υ) με σκοπό να εκτιμήσουμε τις τιμές των συντελεστών (c1,c2, c3) και το σταθερό όρο (α). Με την εύρεση αυτών μπορούμε να εκκτιμήσουμε την Υ για οποιεςδήποτε τιμές των Χ1,Χ2 και Χ3.</t>
    </r>
  </si>
  <si>
    <t>Χ1'</t>
  </si>
  <si>
    <t>Χ2'</t>
  </si>
  <si>
    <t>Χ3'</t>
  </si>
  <si>
    <r>
      <rPr>
        <b/>
        <sz val="13"/>
        <color theme="1"/>
        <rFont val="Calibri"/>
        <family val="2"/>
        <charset val="161"/>
        <scheme val="minor"/>
      </rPr>
      <t>2)</t>
    </r>
    <r>
      <rPr>
        <sz val="11"/>
        <color theme="1"/>
        <rFont val="Calibri"/>
        <family val="2"/>
        <charset val="161"/>
        <scheme val="minor"/>
      </rPr>
      <t xml:space="preserve"> Εφαρμόζουμε πολλαπλή γραμμική παλινδρόμηση στα δεδομένα (Χ1',Χ2',Χ3' ) με τις τιμές των συντελεστών (c1,c2,c3) και του σταθερού όρου (α) που υπολογίστηκαν  προηγουμένως  με σκοπό να προβλέψουμε τις τιμές της "Υ . Ελέγχο την προβλεπτική ικανότητα του μοντέλου υπολογίζοντας το συντελεστή ανισότητας του Theil</t>
    </r>
  </si>
  <si>
    <t xml:space="preserve">Ο αριθμητής είναι το συνολικό άθροισμα τετραγώνων των σφαλμάτων (E)  της παλινδρόμησης στις παρατηρήσεις της Υ </t>
  </si>
  <si>
    <t>Το σφάλμα της παλινδρόμησης είναι η διαφορά ανάμεσα στις παρατηρούμενες Υ και στις εκτιμώμενες "Υ , δηλ.  (Υ-"Υ).</t>
  </si>
  <si>
    <t xml:space="preserve">Υπάρχει ένα σφάλμα στην παλινδρόμηση γιατί οι τιμές της εκτιμώμενης Υ" διαφέρουν από αυτές της παρατηρούμενης. </t>
  </si>
  <si>
    <t xml:space="preserve">Το σφάλμα εκφράζει το μέρος της εξαρτημένης μεταβλητής Υ που δεν μπορεί να εξηγηθεί από τις ανεξάρτητες μεταβλητές Χ1,Χ2,Χ3 </t>
  </si>
  <si>
    <t>άλλο μέτρο καταλληλότητας</t>
  </si>
  <si>
    <t>C0  (σταθερός όρος)</t>
  </si>
  <si>
    <t>C0</t>
  </si>
</sst>
</file>

<file path=xl/styles.xml><?xml version="1.0" encoding="utf-8"?>
<styleSheet xmlns="http://schemas.openxmlformats.org/spreadsheetml/2006/main">
  <fonts count="12">
    <font>
      <sz val="11"/>
      <color theme="1"/>
      <name val="Calibri"/>
      <family val="2"/>
      <charset val="161"/>
      <scheme val="minor"/>
    </font>
    <font>
      <sz val="11"/>
      <color rgb="FF555555"/>
      <name val="Open Sans"/>
    </font>
    <font>
      <b/>
      <sz val="11"/>
      <color rgb="FF555555"/>
      <name val="Open Sans"/>
    </font>
    <font>
      <b/>
      <u/>
      <sz val="11"/>
      <color rgb="FF555555"/>
      <name val="Open Sans"/>
    </font>
    <font>
      <i/>
      <sz val="11"/>
      <color theme="1"/>
      <name val="Calibri"/>
      <family val="2"/>
      <charset val="161"/>
      <scheme val="minor"/>
    </font>
    <font>
      <b/>
      <sz val="11"/>
      <color theme="1"/>
      <name val="Calibri"/>
      <family val="2"/>
      <charset val="161"/>
      <scheme val="minor"/>
    </font>
    <font>
      <b/>
      <sz val="13"/>
      <color theme="1"/>
      <name val="Calibri"/>
      <family val="2"/>
      <charset val="161"/>
      <scheme val="minor"/>
    </font>
    <font>
      <b/>
      <u/>
      <sz val="11"/>
      <color theme="1"/>
      <name val="Calibri"/>
      <family val="2"/>
      <charset val="161"/>
      <scheme val="minor"/>
    </font>
    <font>
      <b/>
      <vertAlign val="superscript"/>
      <sz val="11"/>
      <color theme="1"/>
      <name val="Calibri"/>
      <family val="2"/>
      <charset val="161"/>
      <scheme val="minor"/>
    </font>
    <font>
      <b/>
      <sz val="11"/>
      <color rgb="FF555555"/>
      <name val="Open Sans"/>
      <charset val="161"/>
    </font>
    <font>
      <b/>
      <u/>
      <sz val="13"/>
      <color theme="1"/>
      <name val="Calibri"/>
      <family val="2"/>
      <charset val="161"/>
      <scheme val="minor"/>
    </font>
    <font>
      <b/>
      <i/>
      <sz val="13"/>
      <color theme="1"/>
      <name val="Calibri"/>
      <family val="2"/>
      <charset val="161"/>
      <scheme val="minor"/>
    </font>
  </fonts>
  <fills count="7">
    <fill>
      <patternFill patternType="none"/>
    </fill>
    <fill>
      <patternFill patternType="gray125"/>
    </fill>
    <fill>
      <patternFill patternType="solid">
        <fgColor rgb="FFF9F9F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s>
  <borders count="8">
    <border>
      <left/>
      <right/>
      <top/>
      <bottom/>
      <diagonal/>
    </border>
    <border>
      <left/>
      <right/>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style="thick">
        <color auto="1"/>
      </top>
      <bottom/>
      <diagonal/>
    </border>
  </borders>
  <cellStyleXfs count="1">
    <xf numFmtId="0" fontId="0" fillId="0" borderId="0"/>
  </cellStyleXfs>
  <cellXfs count="57">
    <xf numFmtId="0" fontId="0" fillId="0" borderId="0" xfId="0"/>
    <xf numFmtId="0" fontId="1" fillId="0" borderId="0" xfId="0" applyFont="1" applyAlignment="1">
      <alignment wrapText="1"/>
    </xf>
    <xf numFmtId="0" fontId="1" fillId="2" borderId="0" xfId="0" applyFont="1" applyFill="1" applyAlignment="1">
      <alignment horizontal="center" wrapText="1"/>
    </xf>
    <xf numFmtId="0" fontId="2" fillId="2" borderId="0" xfId="0" applyFont="1" applyFill="1" applyAlignment="1">
      <alignment horizontal="right" wrapText="1"/>
    </xf>
    <xf numFmtId="0" fontId="0" fillId="0" borderId="0" xfId="0" applyFill="1" applyBorder="1" applyAlignment="1"/>
    <xf numFmtId="0" fontId="0" fillId="0" borderId="1" xfId="0" applyFill="1" applyBorder="1" applyAlignment="1"/>
    <xf numFmtId="0" fontId="4" fillId="0" borderId="2" xfId="0" applyFont="1" applyFill="1" applyBorder="1" applyAlignment="1">
      <alignment horizontal="center"/>
    </xf>
    <xf numFmtId="0" fontId="4" fillId="0" borderId="2" xfId="0" applyFont="1" applyFill="1" applyBorder="1" applyAlignment="1">
      <alignment horizontal="centerContinuous"/>
    </xf>
    <xf numFmtId="0" fontId="0" fillId="3" borderId="0" xfId="0" applyFill="1" applyBorder="1" applyAlignment="1"/>
    <xf numFmtId="0" fontId="0" fillId="3" borderId="1" xfId="0" applyFill="1" applyBorder="1" applyAlignment="1"/>
    <xf numFmtId="0" fontId="1" fillId="0" borderId="0" xfId="0" applyFont="1" applyAlignment="1"/>
    <xf numFmtId="0" fontId="3" fillId="0" borderId="0" xfId="0" applyFont="1" applyAlignment="1"/>
    <xf numFmtId="0" fontId="2" fillId="2" borderId="0" xfId="0" applyFont="1" applyFill="1" applyAlignment="1">
      <alignment horizontal="center" wrapText="1"/>
    </xf>
    <xf numFmtId="0" fontId="0" fillId="3" borderId="0" xfId="0" applyFill="1"/>
    <xf numFmtId="0" fontId="2" fillId="2" borderId="0" xfId="0" applyFont="1" applyFill="1" applyAlignment="1">
      <alignment horizontal="center" wrapText="1"/>
    </xf>
    <xf numFmtId="0" fontId="5" fillId="0" borderId="0" xfId="0" applyFont="1"/>
    <xf numFmtId="0" fontId="6" fillId="0" borderId="0" xfId="0" applyFont="1"/>
    <xf numFmtId="0" fontId="5" fillId="4" borderId="0" xfId="0" applyFont="1" applyFill="1" applyAlignment="1">
      <alignment horizontal="center"/>
    </xf>
    <xf numFmtId="0" fontId="1" fillId="4" borderId="0" xfId="0" applyFont="1" applyFill="1" applyAlignment="1">
      <alignment horizontal="center" wrapText="1"/>
    </xf>
    <xf numFmtId="0" fontId="2" fillId="4" borderId="0" xfId="0" applyFont="1" applyFill="1" applyAlignment="1">
      <alignment horizontal="center" wrapText="1"/>
    </xf>
    <xf numFmtId="0" fontId="2" fillId="4" borderId="0" xfId="0" applyFont="1" applyFill="1" applyAlignment="1">
      <alignment horizontal="right" wrapText="1"/>
    </xf>
    <xf numFmtId="0" fontId="1" fillId="4" borderId="0" xfId="0" applyFont="1" applyFill="1" applyAlignment="1">
      <alignment wrapText="1"/>
    </xf>
    <xf numFmtId="0" fontId="2" fillId="4" borderId="0" xfId="0" applyFont="1" applyFill="1" applyAlignment="1">
      <alignment wrapText="1"/>
    </xf>
    <xf numFmtId="0" fontId="1" fillId="4" borderId="0" xfId="0" applyFont="1" applyFill="1" applyAlignment="1">
      <alignment horizontal="right" wrapText="1"/>
    </xf>
    <xf numFmtId="0" fontId="2" fillId="0" borderId="0" xfId="0" applyFont="1" applyFill="1" applyAlignment="1">
      <alignment horizontal="right" wrapText="1"/>
    </xf>
    <xf numFmtId="0" fontId="2" fillId="0" borderId="0" xfId="0" applyFont="1" applyFill="1" applyAlignment="1">
      <alignment horizontal="center" wrapText="1"/>
    </xf>
    <xf numFmtId="0" fontId="1" fillId="0" borderId="0" xfId="0" applyFont="1" applyFill="1" applyAlignment="1">
      <alignment horizontal="center" wrapText="1"/>
    </xf>
    <xf numFmtId="0" fontId="7" fillId="0" borderId="0" xfId="0" applyFont="1" applyFill="1" applyBorder="1" applyAlignment="1"/>
    <xf numFmtId="0" fontId="5" fillId="3" borderId="0" xfId="0" applyFont="1" applyFill="1"/>
    <xf numFmtId="0" fontId="0" fillId="3" borderId="0" xfId="0" applyFill="1" applyAlignment="1">
      <alignment wrapText="1"/>
    </xf>
    <xf numFmtId="0" fontId="1" fillId="0" borderId="0" xfId="0" applyFont="1" applyFill="1" applyAlignment="1">
      <alignment horizontal="right" wrapText="1"/>
    </xf>
    <xf numFmtId="0" fontId="9" fillId="4" borderId="0" xfId="0" applyFont="1" applyFill="1" applyAlignment="1">
      <alignment horizontal="center" wrapText="1"/>
    </xf>
    <xf numFmtId="0" fontId="6" fillId="0" borderId="0" xfId="0" applyFont="1" applyAlignment="1">
      <alignment horizontal="center"/>
    </xf>
    <xf numFmtId="0" fontId="6" fillId="4" borderId="0" xfId="0" applyFont="1" applyFill="1" applyAlignment="1">
      <alignment horizontal="center"/>
    </xf>
    <xf numFmtId="0" fontId="0" fillId="3" borderId="0" xfId="0" applyFill="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0" fillId="0" borderId="0" xfId="0" applyFont="1" applyFill="1" applyAlignment="1">
      <alignment horizontal="center"/>
    </xf>
    <xf numFmtId="0" fontId="7" fillId="0" borderId="0" xfId="0" applyFont="1"/>
    <xf numFmtId="0" fontId="10" fillId="0" borderId="0" xfId="0" applyFont="1"/>
    <xf numFmtId="0" fontId="0" fillId="0" borderId="0" xfId="0" applyAlignment="1">
      <alignment vertical="center" wrapText="1"/>
    </xf>
    <xf numFmtId="0" fontId="0" fillId="0" borderId="6" xfId="0" applyBorder="1"/>
    <xf numFmtId="0" fontId="0" fillId="0" borderId="7" xfId="0" applyBorder="1"/>
    <xf numFmtId="0" fontId="0" fillId="0" borderId="0" xfId="0" applyAlignment="1">
      <alignment horizontal="center" vertical="top" wrapText="1"/>
    </xf>
    <xf numFmtId="0" fontId="2" fillId="0" borderId="7" xfId="0" applyFont="1" applyFill="1" applyBorder="1" applyAlignment="1">
      <alignment horizontal="right"/>
    </xf>
    <xf numFmtId="0" fontId="2" fillId="0" borderId="7" xfId="0" applyFont="1" applyFill="1" applyBorder="1" applyAlignment="1">
      <alignment horizontal="center" wrapText="1"/>
    </xf>
    <xf numFmtId="0" fontId="1" fillId="0" borderId="7" xfId="0" applyFont="1" applyFill="1" applyBorder="1" applyAlignment="1">
      <alignment horizontal="center" wrapText="1"/>
    </xf>
    <xf numFmtId="0" fontId="2" fillId="4" borderId="0" xfId="0" applyFont="1" applyFill="1" applyAlignment="1">
      <alignment horizontal="center" wrapText="1"/>
    </xf>
    <xf numFmtId="0" fontId="0" fillId="0" borderId="0" xfId="0" applyAlignment="1">
      <alignment horizontal="center" vertical="top" wrapText="1"/>
    </xf>
    <xf numFmtId="0" fontId="3" fillId="0" borderId="0" xfId="0" applyFont="1" applyFill="1" applyAlignment="1">
      <alignment horizontal="left"/>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0" fillId="5" borderId="0" xfId="0" applyFill="1" applyBorder="1" applyAlignment="1"/>
    <xf numFmtId="0" fontId="7" fillId="6" borderId="0" xfId="0" applyFont="1" applyFill="1"/>
    <xf numFmtId="0" fontId="0" fillId="6" borderId="0" xfId="0" applyFill="1"/>
    <xf numFmtId="0" fontId="0" fillId="5" borderId="0" xfId="0" applyFill="1"/>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133349</xdr:colOff>
      <xdr:row>25</xdr:row>
      <xdr:rowOff>200719</xdr:rowOff>
    </xdr:from>
    <xdr:to>
      <xdr:col>4</xdr:col>
      <xdr:colOff>761999</xdr:colOff>
      <xdr:row>32</xdr:row>
      <xdr:rowOff>151449</xdr:rowOff>
    </xdr:to>
    <xdr:pic>
      <xdr:nvPicPr>
        <xdr:cNvPr id="2" name="Picture 1"/>
        <xdr:cNvPicPr>
          <a:picLocks noChangeAspect="1" noChangeArrowheads="1"/>
        </xdr:cNvPicPr>
      </xdr:nvPicPr>
      <xdr:blipFill>
        <a:blip xmlns:r="http://schemas.openxmlformats.org/officeDocument/2006/relationships" r:embed="rId1"/>
        <a:srcRect l="34079" t="33837" r="57500" b="54302"/>
        <a:stretch>
          <a:fillRect/>
        </a:stretch>
      </xdr:blipFill>
      <xdr:spPr bwMode="auto">
        <a:xfrm>
          <a:off x="3708025" y="5467484"/>
          <a:ext cx="1726827" cy="1306641"/>
        </a:xfrm>
        <a:prstGeom prst="rect">
          <a:avLst/>
        </a:prstGeom>
        <a:noFill/>
        <a:ln w="1">
          <a:noFill/>
          <a:miter lim="800000"/>
          <a:headEnd/>
          <a:tailEnd type="none" w="med" len="med"/>
        </a:ln>
        <a:effectLst/>
      </xdr:spPr>
    </xdr:pic>
    <xdr:clientData/>
  </xdr:twoCellAnchor>
  <xdr:twoCellAnchor editAs="oneCell">
    <xdr:from>
      <xdr:col>12</xdr:col>
      <xdr:colOff>566943</xdr:colOff>
      <xdr:row>55</xdr:row>
      <xdr:rowOff>172692</xdr:rowOff>
    </xdr:from>
    <xdr:to>
      <xdr:col>15</xdr:col>
      <xdr:colOff>154055</xdr:colOff>
      <xdr:row>61</xdr:row>
      <xdr:rowOff>104090</xdr:rowOff>
    </xdr:to>
    <xdr:pic>
      <xdr:nvPicPr>
        <xdr:cNvPr id="8" name="Picture 1"/>
        <xdr:cNvPicPr>
          <a:picLocks noChangeAspect="1" noChangeArrowheads="1"/>
        </xdr:cNvPicPr>
      </xdr:nvPicPr>
      <xdr:blipFill>
        <a:blip xmlns:r="http://schemas.openxmlformats.org/officeDocument/2006/relationships" r:embed="rId1"/>
        <a:srcRect l="34079" t="33837" r="57500" b="54302"/>
        <a:stretch>
          <a:fillRect/>
        </a:stretch>
      </xdr:blipFill>
      <xdr:spPr bwMode="auto">
        <a:xfrm>
          <a:off x="11259791" y="11238257"/>
          <a:ext cx="1425851" cy="1074398"/>
        </a:xfrm>
        <a:prstGeom prst="rect">
          <a:avLst/>
        </a:prstGeom>
        <a:noFill/>
        <a:ln w="1">
          <a:noFill/>
          <a:miter lim="800000"/>
          <a:headEnd/>
          <a:tailEnd type="none" w="med" len="med"/>
        </a:ln>
        <a:effectLst/>
      </xdr:spPr>
    </xdr:pic>
    <xdr:clientData/>
  </xdr:twoCellAnchor>
  <xdr:twoCellAnchor editAs="oneCell">
    <xdr:from>
      <xdr:col>6</xdr:col>
      <xdr:colOff>0</xdr:colOff>
      <xdr:row>63</xdr:row>
      <xdr:rowOff>0</xdr:rowOff>
    </xdr:from>
    <xdr:to>
      <xdr:col>7</xdr:col>
      <xdr:colOff>9525</xdr:colOff>
      <xdr:row>64</xdr:row>
      <xdr:rowOff>16933</xdr:rowOff>
    </xdr:to>
    <xdr:pic>
      <xdr:nvPicPr>
        <xdr:cNvPr id="9" name="Picture 2"/>
        <xdr:cNvPicPr>
          <a:picLocks noChangeAspect="1" noChangeArrowheads="1"/>
        </xdr:cNvPicPr>
      </xdr:nvPicPr>
      <xdr:blipFill>
        <a:blip xmlns:r="http://schemas.openxmlformats.org/officeDocument/2006/relationships" r:embed="rId2"/>
        <a:srcRect l="47125" t="50000" r="46125" b="44535"/>
        <a:stretch>
          <a:fillRect/>
        </a:stretch>
      </xdr:blipFill>
      <xdr:spPr bwMode="auto">
        <a:xfrm>
          <a:off x="5715000" y="12420600"/>
          <a:ext cx="914400" cy="397933"/>
        </a:xfrm>
        <a:prstGeom prst="rect">
          <a:avLst/>
        </a:prstGeom>
        <a:noFill/>
        <a:ln w="1">
          <a:noFill/>
          <a:miter lim="800000"/>
          <a:headEnd/>
          <a:tailEnd type="none" w="med" len="med"/>
        </a:ln>
        <a:effectLst/>
      </xdr:spPr>
    </xdr:pic>
    <xdr:clientData/>
  </xdr:twoCellAnchor>
  <xdr:twoCellAnchor>
    <xdr:from>
      <xdr:col>6</xdr:col>
      <xdr:colOff>78441</xdr:colOff>
      <xdr:row>10</xdr:row>
      <xdr:rowOff>291353</xdr:rowOff>
    </xdr:from>
    <xdr:to>
      <xdr:col>8</xdr:col>
      <xdr:colOff>33617</xdr:colOff>
      <xdr:row>13</xdr:row>
      <xdr:rowOff>156882</xdr:rowOff>
    </xdr:to>
    <xdr:sp macro="" textlink="">
      <xdr:nvSpPr>
        <xdr:cNvPr id="7" name="6 - Επεξήγηση με παραλληλόγραμμο"/>
        <xdr:cNvSpPr/>
      </xdr:nvSpPr>
      <xdr:spPr>
        <a:xfrm>
          <a:off x="6790765" y="2263588"/>
          <a:ext cx="1467970" cy="851647"/>
        </a:xfrm>
        <a:prstGeom prst="wedgeRectCallout">
          <a:avLst>
            <a:gd name="adj1" fmla="val -92589"/>
            <a:gd name="adj2" fmla="val 519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l-GR" sz="1100"/>
            <a:t>οι</a:t>
          </a:r>
          <a:r>
            <a:rPr lang="el-GR" sz="1100" baseline="0"/>
            <a:t> χρονολογίες είναι μπλόφα</a:t>
          </a:r>
          <a:endParaRPr lang="el-GR" sz="1100"/>
        </a:p>
      </xdr:txBody>
    </xdr:sp>
    <xdr:clientData/>
  </xdr:twoCellAnchor>
  <xdr:twoCellAnchor>
    <xdr:from>
      <xdr:col>4</xdr:col>
      <xdr:colOff>784413</xdr:colOff>
      <xdr:row>30</xdr:row>
      <xdr:rowOff>112058</xdr:rowOff>
    </xdr:from>
    <xdr:to>
      <xdr:col>5</xdr:col>
      <xdr:colOff>33619</xdr:colOff>
      <xdr:row>32</xdr:row>
      <xdr:rowOff>156883</xdr:rowOff>
    </xdr:to>
    <xdr:cxnSp macro="">
      <xdr:nvCxnSpPr>
        <xdr:cNvPr id="11" name="10 - Ευθύγραμμο βέλος σύνδεσης"/>
        <xdr:cNvCxnSpPr/>
      </xdr:nvCxnSpPr>
      <xdr:spPr>
        <a:xfrm rot="10800000">
          <a:off x="5457266" y="6342529"/>
          <a:ext cx="493059" cy="43703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133350</xdr:colOff>
      <xdr:row>66</xdr:row>
      <xdr:rowOff>19051</xdr:rowOff>
    </xdr:from>
    <xdr:to>
      <xdr:col>9</xdr:col>
      <xdr:colOff>133350</xdr:colOff>
      <xdr:row>70</xdr:row>
      <xdr:rowOff>122439</xdr:rowOff>
    </xdr:to>
    <xdr:pic>
      <xdr:nvPicPr>
        <xdr:cNvPr id="15" name="Picture 1"/>
        <xdr:cNvPicPr>
          <a:picLocks noChangeAspect="1" noChangeArrowheads="1"/>
        </xdr:cNvPicPr>
      </xdr:nvPicPr>
      <xdr:blipFill>
        <a:blip xmlns:r="http://schemas.openxmlformats.org/officeDocument/2006/relationships" r:embed="rId3"/>
        <a:srcRect l="45215" t="39423" r="23926" b="46978"/>
        <a:stretch>
          <a:fillRect/>
        </a:stretch>
      </xdr:blipFill>
      <xdr:spPr bwMode="auto">
        <a:xfrm>
          <a:off x="6845674" y="17690727"/>
          <a:ext cx="2756647" cy="865388"/>
        </a:xfrm>
        <a:prstGeom prst="rect">
          <a:avLst/>
        </a:prstGeom>
        <a:noFill/>
        <a:ln w="1">
          <a:noFill/>
          <a:miter lim="800000"/>
          <a:headEnd/>
          <a:tailEnd type="none" w="med" len="med"/>
        </a:ln>
        <a:effectLst/>
      </xdr:spPr>
    </xdr:pic>
    <xdr:clientData/>
  </xdr:twoCellAnchor>
  <xdr:twoCellAnchor editAs="oneCell">
    <xdr:from>
      <xdr:col>5</xdr:col>
      <xdr:colOff>133350</xdr:colOff>
      <xdr:row>66</xdr:row>
      <xdr:rowOff>19051</xdr:rowOff>
    </xdr:from>
    <xdr:to>
      <xdr:col>9</xdr:col>
      <xdr:colOff>133350</xdr:colOff>
      <xdr:row>70</xdr:row>
      <xdr:rowOff>122439</xdr:rowOff>
    </xdr:to>
    <xdr:pic>
      <xdr:nvPicPr>
        <xdr:cNvPr id="16" name="Picture 1"/>
        <xdr:cNvPicPr>
          <a:picLocks noChangeAspect="1" noChangeArrowheads="1"/>
        </xdr:cNvPicPr>
      </xdr:nvPicPr>
      <xdr:blipFill>
        <a:blip xmlns:r="http://schemas.openxmlformats.org/officeDocument/2006/relationships" r:embed="rId3"/>
        <a:srcRect l="45215" t="39423" r="23926" b="46978"/>
        <a:stretch>
          <a:fillRect/>
        </a:stretch>
      </xdr:blipFill>
      <xdr:spPr bwMode="auto">
        <a:xfrm>
          <a:off x="6845674" y="17690727"/>
          <a:ext cx="2756647" cy="86538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oleObject" Target="../embeddings/oleObject2.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dimension ref="A1:L23"/>
  <sheetViews>
    <sheetView tabSelected="1" zoomScale="115" zoomScaleNormal="115" workbookViewId="0">
      <selection activeCell="B4" sqref="B4:E4"/>
    </sheetView>
  </sheetViews>
  <sheetFormatPr defaultRowHeight="15"/>
  <cols>
    <col min="2" max="2" width="14.42578125" customWidth="1"/>
    <col min="3" max="3" width="12.7109375" customWidth="1"/>
    <col min="4" max="4" width="15" customWidth="1"/>
    <col min="5" max="5" width="28.85546875" customWidth="1"/>
  </cols>
  <sheetData>
    <row r="1" spans="1:12">
      <c r="A1" s="11" t="s">
        <v>51</v>
      </c>
    </row>
    <row r="2" spans="1:12">
      <c r="A2" s="1"/>
    </row>
    <row r="3" spans="1:12">
      <c r="A3" s="47" t="s">
        <v>0</v>
      </c>
      <c r="B3" s="47"/>
      <c r="C3" s="47"/>
      <c r="D3" s="47"/>
      <c r="E3" s="47"/>
    </row>
    <row r="4" spans="1:12" ht="45">
      <c r="A4" s="18" t="s">
        <v>1</v>
      </c>
      <c r="B4" s="17" t="s">
        <v>50</v>
      </c>
      <c r="C4" s="19" t="s">
        <v>2</v>
      </c>
      <c r="D4" s="19" t="s">
        <v>37</v>
      </c>
      <c r="E4" s="18" t="s">
        <v>3</v>
      </c>
    </row>
    <row r="5" spans="1:12">
      <c r="A5" s="18">
        <v>1994</v>
      </c>
      <c r="B5" s="20">
        <v>38885</v>
      </c>
      <c r="C5" s="19">
        <v>0.24</v>
      </c>
      <c r="D5" s="19">
        <v>788</v>
      </c>
      <c r="E5" s="18">
        <v>4572923</v>
      </c>
      <c r="I5" s="24"/>
      <c r="J5" s="25"/>
      <c r="K5" s="25"/>
      <c r="L5" s="30"/>
    </row>
    <row r="6" spans="1:12">
      <c r="A6" s="18">
        <v>1995</v>
      </c>
      <c r="B6" s="20">
        <v>39607</v>
      </c>
      <c r="C6" s="19">
        <v>0.26</v>
      </c>
      <c r="D6" s="19">
        <v>630</v>
      </c>
      <c r="E6" s="18">
        <v>4958822</v>
      </c>
      <c r="I6" s="24"/>
      <c r="J6" s="25"/>
      <c r="K6" s="25"/>
      <c r="L6" s="30"/>
    </row>
    <row r="7" spans="1:12">
      <c r="A7" s="18">
        <v>1996</v>
      </c>
      <c r="B7" s="20">
        <v>41431</v>
      </c>
      <c r="C7" s="19">
        <v>0.28000000000000003</v>
      </c>
      <c r="D7" s="19">
        <v>645</v>
      </c>
      <c r="E7" s="18">
        <v>4901240</v>
      </c>
      <c r="I7" s="24"/>
      <c r="J7" s="25"/>
      <c r="K7" s="25"/>
      <c r="L7" s="30"/>
    </row>
    <row r="8" spans="1:12">
      <c r="A8" s="18">
        <v>1997</v>
      </c>
      <c r="B8" s="20">
        <v>42662</v>
      </c>
      <c r="C8" s="19">
        <v>0.28999999999999998</v>
      </c>
      <c r="D8" s="19">
        <v>746</v>
      </c>
      <c r="E8" s="18">
        <v>5098086</v>
      </c>
      <c r="I8" s="24"/>
      <c r="J8" s="25"/>
      <c r="K8" s="25"/>
      <c r="L8" s="30"/>
    </row>
    <row r="9" spans="1:12">
      <c r="A9" s="18">
        <v>1998</v>
      </c>
      <c r="B9" s="20">
        <v>43974</v>
      </c>
      <c r="C9" s="19">
        <v>0.3</v>
      </c>
      <c r="D9" s="19">
        <v>636</v>
      </c>
      <c r="E9" s="18">
        <v>5228509</v>
      </c>
      <c r="I9" s="24"/>
      <c r="J9" s="25"/>
      <c r="K9" s="25"/>
      <c r="L9" s="30"/>
    </row>
    <row r="10" spans="1:12">
      <c r="A10" s="18">
        <v>1999</v>
      </c>
      <c r="B10" s="20">
        <v>45335</v>
      </c>
      <c r="C10" s="19">
        <v>0.31</v>
      </c>
      <c r="D10" s="19">
        <v>605</v>
      </c>
      <c r="E10" s="18">
        <v>5408442</v>
      </c>
      <c r="I10" s="24"/>
      <c r="J10" s="25"/>
      <c r="K10" s="25"/>
      <c r="L10" s="30"/>
    </row>
    <row r="11" spans="1:12">
      <c r="A11" s="18">
        <v>2000</v>
      </c>
      <c r="B11" s="20">
        <v>46802</v>
      </c>
      <c r="C11" s="19">
        <v>0.32</v>
      </c>
      <c r="D11" s="19">
        <v>552</v>
      </c>
      <c r="E11" s="18">
        <v>5957869</v>
      </c>
      <c r="I11" s="24"/>
      <c r="J11" s="25"/>
      <c r="K11" s="25"/>
      <c r="L11" s="30"/>
    </row>
    <row r="12" spans="1:12">
      <c r="A12" s="18">
        <v>2001</v>
      </c>
      <c r="B12" s="20">
        <v>48285</v>
      </c>
      <c r="C12" s="19">
        <v>0.34</v>
      </c>
      <c r="D12" s="19">
        <v>528</v>
      </c>
      <c r="E12" s="18">
        <v>6088739</v>
      </c>
      <c r="I12" s="24"/>
      <c r="J12" s="25"/>
      <c r="K12" s="25"/>
      <c r="L12" s="30"/>
    </row>
    <row r="13" spans="1:12">
      <c r="A13" s="18">
        <v>2002</v>
      </c>
      <c r="B13" s="20">
        <v>50006</v>
      </c>
      <c r="C13" s="19">
        <v>0.3</v>
      </c>
      <c r="D13" s="19">
        <v>632</v>
      </c>
      <c r="E13" s="18">
        <v>6075706</v>
      </c>
      <c r="I13" s="24"/>
      <c r="J13" s="25"/>
      <c r="K13" s="25"/>
      <c r="L13" s="30"/>
    </row>
    <row r="14" spans="1:12">
      <c r="A14" s="18">
        <v>2003</v>
      </c>
      <c r="B14" s="20">
        <v>51437</v>
      </c>
      <c r="C14" s="19">
        <v>0.33</v>
      </c>
      <c r="D14" s="19">
        <v>617</v>
      </c>
      <c r="E14" s="18">
        <v>6131266</v>
      </c>
      <c r="I14" s="24"/>
      <c r="J14" s="25"/>
      <c r="K14" s="25"/>
      <c r="L14" s="30"/>
    </row>
    <row r="15" spans="1:12">
      <c r="A15" s="21"/>
      <c r="B15" s="21"/>
      <c r="C15" s="21"/>
      <c r="D15" s="21"/>
      <c r="E15" s="21"/>
    </row>
    <row r="16" spans="1:12">
      <c r="A16" s="21"/>
      <c r="B16" s="21"/>
      <c r="C16" s="22" t="s">
        <v>4</v>
      </c>
      <c r="D16" s="21"/>
      <c r="E16" s="21"/>
    </row>
    <row r="17" spans="1:5">
      <c r="A17" s="20">
        <v>52000</v>
      </c>
      <c r="B17" s="23" t="s">
        <v>5</v>
      </c>
      <c r="C17" s="20">
        <v>0.35</v>
      </c>
      <c r="D17" s="20">
        <v>537</v>
      </c>
      <c r="E17" s="21"/>
    </row>
    <row r="18" spans="1:5">
      <c r="A18" s="20">
        <v>60000</v>
      </c>
      <c r="B18" s="23" t="s">
        <v>6</v>
      </c>
      <c r="C18" s="20">
        <v>0.5</v>
      </c>
      <c r="D18" s="20">
        <v>638</v>
      </c>
      <c r="E18" s="21"/>
    </row>
    <row r="19" spans="1:5">
      <c r="A19" s="20">
        <v>80000</v>
      </c>
      <c r="B19" s="23" t="s">
        <v>7</v>
      </c>
      <c r="C19" s="20">
        <v>0.65</v>
      </c>
      <c r="D19" s="20">
        <v>738</v>
      </c>
      <c r="E19" s="21"/>
    </row>
    <row r="20" spans="1:5">
      <c r="A20" s="1"/>
    </row>
    <row r="21" spans="1:5">
      <c r="A21" s="10" t="s">
        <v>8</v>
      </c>
    </row>
    <row r="22" spans="1:5">
      <c r="A22" s="10" t="s">
        <v>9</v>
      </c>
    </row>
    <row r="23" spans="1:5">
      <c r="A23" s="10" t="s">
        <v>10</v>
      </c>
    </row>
  </sheetData>
  <mergeCells count="1">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4:P95"/>
  <sheetViews>
    <sheetView topLeftCell="A55" zoomScale="85" zoomScaleNormal="85" workbookViewId="0">
      <selection activeCell="N81" sqref="N81"/>
    </sheetView>
  </sheetViews>
  <sheetFormatPr defaultRowHeight="15"/>
  <cols>
    <col min="1" max="1" width="21.140625" customWidth="1"/>
    <col min="2" max="2" width="17.5703125" customWidth="1"/>
    <col min="3" max="3" width="14.7109375" customWidth="1"/>
    <col min="4" max="4" width="16.42578125" customWidth="1"/>
    <col min="5" max="5" width="18.7109375" customWidth="1"/>
    <col min="6" max="6" width="12" customWidth="1"/>
    <col min="7" max="7" width="13.5703125" customWidth="1"/>
    <col min="10" max="10" width="9.5703125" customWidth="1"/>
    <col min="17" max="18" width="12" bestFit="1" customWidth="1"/>
    <col min="19" max="19" width="12.5703125" customWidth="1"/>
    <col min="20" max="20" width="13.42578125" customWidth="1"/>
    <col min="21" max="22" width="12" bestFit="1" customWidth="1"/>
  </cols>
  <sheetData>
    <row r="4" spans="1:5" ht="17.25">
      <c r="B4" s="39" t="s">
        <v>49</v>
      </c>
    </row>
    <row r="5" spans="1:5" ht="17.25" customHeight="1">
      <c r="A5" s="48" t="s">
        <v>80</v>
      </c>
      <c r="B5" s="16" t="s">
        <v>56</v>
      </c>
    </row>
    <row r="6" spans="1:5">
      <c r="A6" s="48"/>
      <c r="B6" t="s">
        <v>59</v>
      </c>
    </row>
    <row r="7" spans="1:5">
      <c r="A7" s="48"/>
      <c r="B7" t="s">
        <v>58</v>
      </c>
    </row>
    <row r="8" spans="1:5">
      <c r="A8" s="48"/>
      <c r="B8" t="s">
        <v>57</v>
      </c>
    </row>
    <row r="9" spans="1:5">
      <c r="A9" s="48"/>
    </row>
    <row r="10" spans="1:5">
      <c r="A10" s="48"/>
    </row>
    <row r="11" spans="1:5" ht="45">
      <c r="A11" s="48"/>
      <c r="B11" s="17" t="s">
        <v>50</v>
      </c>
      <c r="C11" s="19" t="s">
        <v>2</v>
      </c>
      <c r="D11" s="19" t="s">
        <v>37</v>
      </c>
      <c r="E11" s="31" t="s">
        <v>3</v>
      </c>
    </row>
    <row r="12" spans="1:5" ht="17.25">
      <c r="A12" s="48"/>
      <c r="B12" s="33" t="s">
        <v>52</v>
      </c>
      <c r="C12" s="33" t="s">
        <v>54</v>
      </c>
      <c r="D12" s="33" t="s">
        <v>55</v>
      </c>
      <c r="E12" s="33" t="s">
        <v>53</v>
      </c>
    </row>
    <row r="13" spans="1:5">
      <c r="A13" s="48"/>
      <c r="B13" s="3">
        <v>38885</v>
      </c>
      <c r="C13" s="14">
        <v>0.24</v>
      </c>
      <c r="D13" s="14">
        <v>788</v>
      </c>
      <c r="E13" s="2">
        <v>4572923</v>
      </c>
    </row>
    <row r="14" spans="1:5">
      <c r="A14" s="48"/>
      <c r="B14" s="3">
        <v>39607</v>
      </c>
      <c r="C14" s="14">
        <v>0.26</v>
      </c>
      <c r="D14" s="14">
        <v>630</v>
      </c>
      <c r="E14" s="2">
        <v>4958822</v>
      </c>
    </row>
    <row r="15" spans="1:5">
      <c r="A15" s="48"/>
      <c r="B15" s="3">
        <v>41431</v>
      </c>
      <c r="C15" s="14">
        <v>0.28000000000000003</v>
      </c>
      <c r="D15" s="14">
        <v>645</v>
      </c>
      <c r="E15" s="2">
        <v>4901240</v>
      </c>
    </row>
    <row r="16" spans="1:5">
      <c r="A16" s="48"/>
      <c r="B16" s="3">
        <v>42662</v>
      </c>
      <c r="C16" s="14">
        <v>0.28999999999999998</v>
      </c>
      <c r="D16" s="14">
        <v>746</v>
      </c>
      <c r="E16" s="2">
        <v>5098086</v>
      </c>
    </row>
    <row r="17" spans="1:6">
      <c r="A17" s="48"/>
      <c r="B17" s="3">
        <v>43974</v>
      </c>
      <c r="C17" s="14">
        <v>0.3</v>
      </c>
      <c r="D17" s="14">
        <v>636</v>
      </c>
      <c r="E17" s="2">
        <v>5228509</v>
      </c>
    </row>
    <row r="18" spans="1:6">
      <c r="A18" s="40"/>
      <c r="B18" s="3">
        <v>45335</v>
      </c>
      <c r="C18" s="14">
        <v>0.31</v>
      </c>
      <c r="D18" s="14">
        <v>605</v>
      </c>
      <c r="E18" s="2">
        <v>5408442</v>
      </c>
    </row>
    <row r="19" spans="1:6">
      <c r="A19" s="40"/>
      <c r="B19" s="3">
        <v>46802</v>
      </c>
      <c r="C19" s="14">
        <v>0.32</v>
      </c>
      <c r="D19" s="14">
        <v>552</v>
      </c>
      <c r="E19" s="2">
        <v>5957869</v>
      </c>
    </row>
    <row r="20" spans="1:6">
      <c r="A20" s="40"/>
      <c r="B20" s="3">
        <v>48285</v>
      </c>
      <c r="C20" s="14">
        <v>0.34</v>
      </c>
      <c r="D20" s="14">
        <v>528</v>
      </c>
      <c r="E20" s="2">
        <v>6088739</v>
      </c>
    </row>
    <row r="21" spans="1:6">
      <c r="A21" s="40"/>
      <c r="B21" s="3">
        <v>50006</v>
      </c>
      <c r="C21" s="14">
        <v>0.3</v>
      </c>
      <c r="D21" s="14">
        <v>632</v>
      </c>
      <c r="E21" s="2">
        <v>6075706</v>
      </c>
    </row>
    <row r="22" spans="1:6">
      <c r="B22" s="3">
        <v>51437</v>
      </c>
      <c r="C22" s="14">
        <v>0.33</v>
      </c>
      <c r="D22" s="14">
        <v>617</v>
      </c>
      <c r="E22" s="2">
        <v>6131266</v>
      </c>
    </row>
    <row r="23" spans="1:6" ht="15.75" thickBot="1">
      <c r="B23" s="3"/>
      <c r="C23" s="14"/>
      <c r="D23" s="14"/>
      <c r="E23" s="2"/>
    </row>
    <row r="24" spans="1:6" s="42" customFormat="1" ht="15.75" thickTop="1">
      <c r="B24" s="44"/>
      <c r="C24" s="45"/>
      <c r="D24" s="45"/>
      <c r="E24" s="46"/>
    </row>
    <row r="25" spans="1:6">
      <c r="B25" s="49" t="s">
        <v>60</v>
      </c>
      <c r="C25" s="49"/>
      <c r="D25" s="49"/>
      <c r="E25" s="26"/>
    </row>
    <row r="26" spans="1:6" ht="15.75" thickBot="1">
      <c r="B26" s="24"/>
      <c r="C26" s="25"/>
      <c r="D26" s="25"/>
      <c r="E26" s="26"/>
    </row>
    <row r="27" spans="1:6">
      <c r="B27" s="7" t="s">
        <v>11</v>
      </c>
      <c r="C27" s="7"/>
      <c r="F27" t="s">
        <v>61</v>
      </c>
    </row>
    <row r="28" spans="1:6">
      <c r="B28" s="53" t="s">
        <v>12</v>
      </c>
      <c r="C28" s="53">
        <v>0.98160314515619529</v>
      </c>
      <c r="F28" t="s">
        <v>62</v>
      </c>
    </row>
    <row r="29" spans="1:6">
      <c r="B29" s="8" t="s">
        <v>13</v>
      </c>
      <c r="C29" s="8">
        <v>0.96354473458053458</v>
      </c>
    </row>
    <row r="30" spans="1:6">
      <c r="B30" s="4" t="s">
        <v>14</v>
      </c>
      <c r="C30" s="4">
        <v>0.94531710187080176</v>
      </c>
    </row>
    <row r="31" spans="1:6">
      <c r="B31" s="4" t="s">
        <v>15</v>
      </c>
      <c r="C31" s="4">
        <v>135172.14578695648</v>
      </c>
      <c r="F31" t="s">
        <v>68</v>
      </c>
    </row>
    <row r="32" spans="1:6" ht="15.75" thickBot="1">
      <c r="B32" s="5" t="s">
        <v>16</v>
      </c>
      <c r="C32" s="5">
        <v>10</v>
      </c>
      <c r="F32" t="s">
        <v>85</v>
      </c>
    </row>
    <row r="33" spans="1:10">
      <c r="F33" t="s">
        <v>86</v>
      </c>
    </row>
    <row r="34" spans="1:10">
      <c r="F34" t="s">
        <v>69</v>
      </c>
    </row>
    <row r="35" spans="1:10" ht="15.75" thickBot="1">
      <c r="B35" t="s">
        <v>17</v>
      </c>
    </row>
    <row r="36" spans="1:10">
      <c r="B36" s="6"/>
      <c r="C36" s="6" t="s">
        <v>22</v>
      </c>
      <c r="D36" s="6" t="s">
        <v>23</v>
      </c>
      <c r="E36" s="6" t="s">
        <v>24</v>
      </c>
      <c r="F36" s="6" t="s">
        <v>25</v>
      </c>
      <c r="G36" s="6" t="s">
        <v>26</v>
      </c>
    </row>
    <row r="37" spans="1:10">
      <c r="B37" s="4" t="s">
        <v>18</v>
      </c>
      <c r="C37" s="4">
        <v>3</v>
      </c>
      <c r="D37" s="4">
        <v>2897592336907.6987</v>
      </c>
      <c r="E37" s="4">
        <v>965864112302.56628</v>
      </c>
      <c r="F37" s="4">
        <v>52.861759391610271</v>
      </c>
      <c r="G37" s="4">
        <v>1.045216384479901E-4</v>
      </c>
    </row>
    <row r="38" spans="1:10">
      <c r="B38" s="4" t="s">
        <v>19</v>
      </c>
      <c r="C38" s="4">
        <v>6</v>
      </c>
      <c r="D38" s="4">
        <v>109629053979.90132</v>
      </c>
      <c r="E38" s="4">
        <v>18271508996.650219</v>
      </c>
      <c r="F38" s="4"/>
      <c r="G38" s="4"/>
    </row>
    <row r="39" spans="1:10" ht="15.75" thickBot="1">
      <c r="B39" s="5" t="s">
        <v>20</v>
      </c>
      <c r="C39" s="5">
        <v>9</v>
      </c>
      <c r="D39" s="5">
        <v>3007221390887.6001</v>
      </c>
      <c r="E39" s="5"/>
      <c r="F39" s="5"/>
      <c r="G39" s="5"/>
    </row>
    <row r="40" spans="1:10" ht="15.75" thickBot="1"/>
    <row r="41" spans="1:10" ht="17.25">
      <c r="A41" s="50" t="s">
        <v>27</v>
      </c>
      <c r="B41" s="51"/>
      <c r="C41" s="52"/>
      <c r="D41" s="6" t="s">
        <v>15</v>
      </c>
      <c r="E41" s="6" t="s">
        <v>28</v>
      </c>
      <c r="F41" s="6" t="s">
        <v>29</v>
      </c>
      <c r="G41" s="6" t="s">
        <v>30</v>
      </c>
      <c r="H41" s="6" t="s">
        <v>31</v>
      </c>
      <c r="I41" s="6" t="s">
        <v>32</v>
      </c>
      <c r="J41" s="6" t="s">
        <v>33</v>
      </c>
    </row>
    <row r="42" spans="1:10">
      <c r="A42" s="34" t="s">
        <v>90</v>
      </c>
      <c r="B42" s="4" t="s">
        <v>21</v>
      </c>
      <c r="C42" s="8">
        <v>1863385.8794007155</v>
      </c>
      <c r="D42" s="4">
        <v>1201633.0687328952</v>
      </c>
      <c r="E42" s="4">
        <v>1.5507112178309383</v>
      </c>
      <c r="F42" s="4">
        <v>0.17195078213191248</v>
      </c>
      <c r="G42" s="4">
        <v>-1076904.3115470631</v>
      </c>
      <c r="H42" s="4">
        <v>4803676.0703484938</v>
      </c>
      <c r="I42" s="4">
        <v>-1076904.3115470631</v>
      </c>
      <c r="J42" s="4">
        <v>4803676.0703484938</v>
      </c>
    </row>
    <row r="43" spans="1:10">
      <c r="A43" s="34" t="s">
        <v>70</v>
      </c>
      <c r="B43" s="4" t="s">
        <v>34</v>
      </c>
      <c r="C43" s="8">
        <v>115.92770847353889</v>
      </c>
      <c r="D43" s="4">
        <v>21.515971409362191</v>
      </c>
      <c r="E43" s="4">
        <v>5.3879839430859047</v>
      </c>
      <c r="F43" s="4">
        <v>1.6828910147302356E-3</v>
      </c>
      <c r="G43" s="4">
        <v>63.280023144463648</v>
      </c>
      <c r="H43" s="4">
        <v>168.57539380261412</v>
      </c>
      <c r="I43" s="4">
        <v>63.280023144463648</v>
      </c>
      <c r="J43" s="4">
        <v>168.57539380261412</v>
      </c>
    </row>
    <row r="44" spans="1:10">
      <c r="A44" s="34" t="s">
        <v>71</v>
      </c>
      <c r="B44" s="4" t="s">
        <v>35</v>
      </c>
      <c r="C44" s="8">
        <v>-1273023.8472724832</v>
      </c>
      <c r="D44" s="4">
        <v>3778420.3003263162</v>
      </c>
      <c r="E44" s="4">
        <v>-0.33691959763251877</v>
      </c>
      <c r="F44" s="4">
        <v>0.74765024466487018</v>
      </c>
      <c r="G44" s="4">
        <v>-10518485.240942679</v>
      </c>
      <c r="H44" s="4">
        <v>7972437.5463977121</v>
      </c>
      <c r="I44" s="4">
        <v>-10518485.240942679</v>
      </c>
      <c r="J44" s="4">
        <v>7972437.5463977121</v>
      </c>
    </row>
    <row r="45" spans="1:10" ht="15.75" thickBot="1">
      <c r="A45" s="34" t="s">
        <v>72</v>
      </c>
      <c r="B45" s="5" t="s">
        <v>36</v>
      </c>
      <c r="C45" s="9">
        <v>-1946.4089531503496</v>
      </c>
      <c r="D45" s="5">
        <v>936.02208258816734</v>
      </c>
      <c r="E45" s="5">
        <v>-2.0794476854310862</v>
      </c>
      <c r="F45" s="5">
        <v>8.2798030838616962E-2</v>
      </c>
      <c r="G45" s="5">
        <v>-4236.7724755579266</v>
      </c>
      <c r="H45" s="5">
        <v>343.95456925722738</v>
      </c>
      <c r="I45" s="5">
        <v>-4236.7724755579266</v>
      </c>
      <c r="J45" s="5">
        <v>343.95456925722738</v>
      </c>
    </row>
    <row r="48" spans="1:10" ht="17.25">
      <c r="B48" s="27" t="s">
        <v>63</v>
      </c>
      <c r="C48" s="15" t="s">
        <v>73</v>
      </c>
      <c r="D48" s="15"/>
      <c r="E48" s="15"/>
      <c r="F48" s="15"/>
      <c r="G48" s="15"/>
    </row>
    <row r="49" spans="2:12">
      <c r="B49" s="27"/>
      <c r="C49" t="s">
        <v>87</v>
      </c>
      <c r="D49" s="15"/>
      <c r="E49" s="15"/>
      <c r="F49" s="15"/>
      <c r="G49" s="15"/>
    </row>
    <row r="50" spans="2:12">
      <c r="C50" t="s">
        <v>88</v>
      </c>
    </row>
    <row r="51" spans="2:12" ht="34.5">
      <c r="B51" s="32" t="s">
        <v>52</v>
      </c>
      <c r="C51" s="32" t="s">
        <v>54</v>
      </c>
      <c r="D51" s="32" t="s">
        <v>55</v>
      </c>
      <c r="E51" s="35" t="s">
        <v>39</v>
      </c>
      <c r="G51" s="36" t="s">
        <v>40</v>
      </c>
      <c r="I51" t="s">
        <v>44</v>
      </c>
      <c r="J51" t="s">
        <v>45</v>
      </c>
      <c r="K51" t="s">
        <v>41</v>
      </c>
      <c r="L51" t="s">
        <v>42</v>
      </c>
    </row>
    <row r="52" spans="2:12">
      <c r="B52" s="3">
        <v>38885</v>
      </c>
      <c r="C52" s="12">
        <v>0.24</v>
      </c>
      <c r="D52" s="12">
        <v>788</v>
      </c>
      <c r="E52" s="2">
        <v>4572923</v>
      </c>
      <c r="G52">
        <f>$C$43*B52+$C$44*C52+$C$45*D52+$C$42</f>
        <v>4531938.8449664032</v>
      </c>
      <c r="I52">
        <f>(E52-G52)^2</f>
        <v>1679700963.8178973</v>
      </c>
      <c r="J52">
        <f t="shared" ref="J52:J61" si="0">(E52-$E$63)^2</f>
        <v>755573309863.84033</v>
      </c>
      <c r="K52">
        <f>E52^2</f>
        <v>20911624763929</v>
      </c>
      <c r="L52">
        <f>G52^2</f>
        <v>20538469694515.418</v>
      </c>
    </row>
    <row r="53" spans="2:12">
      <c r="B53" s="3">
        <v>39607</v>
      </c>
      <c r="C53" s="12">
        <v>0.26</v>
      </c>
      <c r="D53" s="12">
        <v>630</v>
      </c>
      <c r="E53" s="2">
        <v>4958822</v>
      </c>
      <c r="G53">
        <f t="shared" ref="G53:G61" si="1">$C$43*B53+$C$44*C53+$C$45*D53+$C$42</f>
        <v>4897710.7881366033</v>
      </c>
      <c r="I53">
        <f t="shared" ref="I53:I61" si="2">(E53-G53)^2</f>
        <v>3734580215.4129562</v>
      </c>
      <c r="J53">
        <f t="shared" si="0"/>
        <v>233615815579.24017</v>
      </c>
      <c r="K53">
        <f t="shared" ref="K53:K61" si="3">E53^2</f>
        <v>24589915627684</v>
      </c>
      <c r="L53">
        <f t="shared" ref="L53:L61" si="4">G53^2</f>
        <v>23987570964229.668</v>
      </c>
    </row>
    <row r="54" spans="2:12">
      <c r="B54" s="3">
        <v>41431</v>
      </c>
      <c r="C54" s="12">
        <v>0.28000000000000003</v>
      </c>
      <c r="D54" s="12">
        <v>645</v>
      </c>
      <c r="E54" s="2">
        <v>4901240</v>
      </c>
      <c r="G54">
        <f t="shared" si="1"/>
        <v>5054506.3171496345</v>
      </c>
      <c r="I54">
        <f t="shared" si="2"/>
        <v>23490563972.612339</v>
      </c>
      <c r="J54">
        <f t="shared" si="0"/>
        <v>292594662768.04022</v>
      </c>
      <c r="K54">
        <f t="shared" si="3"/>
        <v>24022153537600</v>
      </c>
      <c r="L54">
        <f t="shared" si="4"/>
        <v>25548034110105.562</v>
      </c>
    </row>
    <row r="55" spans="2:12">
      <c r="B55" s="3">
        <v>42662</v>
      </c>
      <c r="C55" s="12">
        <v>0.28999999999999998</v>
      </c>
      <c r="D55" s="12">
        <v>746</v>
      </c>
      <c r="E55" s="2">
        <v>5098086</v>
      </c>
      <c r="G55">
        <f t="shared" si="1"/>
        <v>4987895.783539651</v>
      </c>
      <c r="I55">
        <f t="shared" si="2"/>
        <v>12141883803.578577</v>
      </c>
      <c r="J55">
        <f t="shared" si="0"/>
        <v>118387055105.64012</v>
      </c>
      <c r="K55">
        <f t="shared" si="3"/>
        <v>25990480863396</v>
      </c>
      <c r="L55">
        <f t="shared" si="4"/>
        <v>24879104347452.629</v>
      </c>
    </row>
    <row r="56" spans="2:12">
      <c r="B56" s="3">
        <v>43974</v>
      </c>
      <c r="C56" s="12">
        <v>0.3</v>
      </c>
      <c r="D56" s="12">
        <v>636</v>
      </c>
      <c r="E56" s="2">
        <v>5228509</v>
      </c>
      <c r="G56">
        <f t="shared" si="1"/>
        <v>5341367.6834307471</v>
      </c>
      <c r="I56">
        <f t="shared" si="2"/>
        <v>12737082425.721596</v>
      </c>
      <c r="J56">
        <f t="shared" si="0"/>
        <v>45646835261.440079</v>
      </c>
      <c r="K56">
        <f t="shared" si="3"/>
        <v>27337306363081</v>
      </c>
      <c r="L56">
        <f t="shared" si="4"/>
        <v>28530208729598.348</v>
      </c>
    </row>
    <row r="57" spans="2:12">
      <c r="B57" s="3">
        <v>45335</v>
      </c>
      <c r="C57" s="12">
        <v>0.31</v>
      </c>
      <c r="D57" s="12">
        <v>605</v>
      </c>
      <c r="E57" s="2">
        <v>5408442</v>
      </c>
      <c r="G57">
        <f t="shared" si="1"/>
        <v>5546753.7337381691</v>
      </c>
      <c r="I57">
        <f t="shared" si="2"/>
        <v>19130135689.658176</v>
      </c>
      <c r="J57">
        <f t="shared" si="0"/>
        <v>1136917011.2400126</v>
      </c>
      <c r="K57">
        <f t="shared" si="3"/>
        <v>29251244867364</v>
      </c>
      <c r="L57">
        <f t="shared" si="4"/>
        <v>30766476982738.32</v>
      </c>
    </row>
    <row r="58" spans="2:12">
      <c r="B58" s="3">
        <v>46802</v>
      </c>
      <c r="C58" s="12">
        <v>0.32</v>
      </c>
      <c r="D58" s="12">
        <v>552</v>
      </c>
      <c r="E58" s="2">
        <v>5957869</v>
      </c>
      <c r="G58">
        <f t="shared" si="1"/>
        <v>5807249.1181130949</v>
      </c>
      <c r="I58">
        <f t="shared" si="2"/>
        <v>22686348819.625229</v>
      </c>
      <c r="J58">
        <f t="shared" si="0"/>
        <v>265955566397.43982</v>
      </c>
      <c r="K58">
        <f t="shared" si="3"/>
        <v>35496203021161</v>
      </c>
      <c r="L58">
        <f t="shared" si="4"/>
        <v>33724142319825.32</v>
      </c>
    </row>
    <row r="59" spans="2:12">
      <c r="B59" s="3">
        <v>48285</v>
      </c>
      <c r="C59" s="12">
        <v>0.34</v>
      </c>
      <c r="D59" s="12">
        <v>528</v>
      </c>
      <c r="E59" s="2">
        <v>6088739</v>
      </c>
      <c r="G59">
        <f t="shared" si="1"/>
        <v>6000423.2477095118</v>
      </c>
      <c r="I59">
        <f t="shared" si="2"/>
        <v>7799672102.6348753</v>
      </c>
      <c r="J59">
        <f t="shared" si="0"/>
        <v>418064144609.43976</v>
      </c>
      <c r="K59">
        <f t="shared" si="3"/>
        <v>37072742610121</v>
      </c>
      <c r="L59">
        <f t="shared" si="4"/>
        <v>36005079151652.766</v>
      </c>
    </row>
    <row r="60" spans="2:12">
      <c r="B60" s="3">
        <v>50006</v>
      </c>
      <c r="C60" s="12">
        <v>0.3</v>
      </c>
      <c r="D60" s="12">
        <v>632</v>
      </c>
      <c r="E60" s="2">
        <v>6075706</v>
      </c>
      <c r="G60">
        <f t="shared" si="1"/>
        <v>6048429.2567557348</v>
      </c>
      <c r="I60">
        <f t="shared" si="2"/>
        <v>744020722.01356757</v>
      </c>
      <c r="J60">
        <f t="shared" si="0"/>
        <v>401380280697.63977</v>
      </c>
      <c r="K60">
        <f t="shared" si="3"/>
        <v>36914203398436</v>
      </c>
      <c r="L60">
        <f t="shared" si="4"/>
        <v>36583496473978.727</v>
      </c>
    </row>
    <row r="61" spans="2:12">
      <c r="B61" s="3">
        <v>51437</v>
      </c>
      <c r="C61" s="12">
        <v>0.33</v>
      </c>
      <c r="D61" s="12">
        <v>617</v>
      </c>
      <c r="E61" s="2">
        <v>6131266</v>
      </c>
      <c r="G61">
        <f t="shared" si="1"/>
        <v>6205327.2264604494</v>
      </c>
      <c r="I61">
        <f t="shared" si="2"/>
        <v>5485065264.8259697</v>
      </c>
      <c r="J61">
        <f t="shared" si="0"/>
        <v>474866803593.63977</v>
      </c>
      <c r="K61">
        <f t="shared" si="3"/>
        <v>37592422762756</v>
      </c>
      <c r="L61">
        <f t="shared" si="4"/>
        <v>38506085987451.336</v>
      </c>
    </row>
    <row r="62" spans="2:12">
      <c r="I62">
        <f>SUM(I52:I61)</f>
        <v>109629053979.90118</v>
      </c>
      <c r="J62">
        <f>SUM(J52:J61)</f>
        <v>3007221390887.6001</v>
      </c>
      <c r="K62">
        <f>SUM(K52:K61)</f>
        <v>299178297815528</v>
      </c>
      <c r="L62">
        <f>SUM(L52:L61)</f>
        <v>299068668761548.06</v>
      </c>
    </row>
    <row r="63" spans="2:12">
      <c r="D63" s="13" t="s">
        <v>74</v>
      </c>
      <c r="E63" s="13">
        <f>AVERAGE(E52:E61)</f>
        <v>5442160.2000000002</v>
      </c>
    </row>
    <row r="64" spans="2:12">
      <c r="E64" s="29"/>
      <c r="F64" s="28"/>
    </row>
    <row r="65" spans="1:14">
      <c r="E65" s="13" t="s">
        <v>38</v>
      </c>
      <c r="F65" s="28">
        <f>1-(I62/J62)</f>
        <v>0.96354473458053469</v>
      </c>
    </row>
    <row r="66" spans="1:14">
      <c r="A66" s="54" t="s">
        <v>64</v>
      </c>
      <c r="B66" s="55"/>
      <c r="C66" s="55"/>
      <c r="D66" s="55"/>
      <c r="E66" s="55"/>
      <c r="F66" s="55"/>
      <c r="G66" s="55"/>
      <c r="H66" s="55"/>
      <c r="I66" s="55"/>
      <c r="J66" s="55"/>
      <c r="K66" s="55"/>
      <c r="L66" s="55"/>
      <c r="M66" s="55"/>
      <c r="N66" s="55"/>
    </row>
    <row r="67" spans="1:14">
      <c r="A67" s="55"/>
      <c r="B67" s="55"/>
      <c r="C67" s="55"/>
      <c r="D67" s="55"/>
      <c r="E67" s="55"/>
      <c r="F67" s="55"/>
      <c r="G67" s="55"/>
      <c r="H67" s="55"/>
      <c r="I67" s="55"/>
      <c r="J67" s="55"/>
      <c r="K67" s="55"/>
      <c r="L67" s="55"/>
      <c r="M67" s="55"/>
      <c r="N67" s="55"/>
    </row>
    <row r="68" spans="1:14">
      <c r="A68" s="55" t="s">
        <v>66</v>
      </c>
      <c r="B68" s="55"/>
      <c r="C68" s="55"/>
      <c r="D68" s="55"/>
      <c r="E68" s="55"/>
      <c r="F68" s="55"/>
      <c r="G68" s="55"/>
      <c r="H68" s="55"/>
      <c r="I68" s="55"/>
      <c r="J68" s="55"/>
      <c r="K68" s="55"/>
      <c r="L68" s="55" t="s">
        <v>89</v>
      </c>
      <c r="M68" s="55"/>
      <c r="N68" s="55"/>
    </row>
    <row r="69" spans="1:14">
      <c r="A69" s="55"/>
      <c r="B69" s="55" t="s">
        <v>65</v>
      </c>
      <c r="C69" s="55"/>
      <c r="D69" s="55"/>
      <c r="E69" s="55"/>
      <c r="F69" s="55"/>
      <c r="G69" s="55"/>
      <c r="H69" s="55"/>
      <c r="I69" s="55"/>
      <c r="J69" s="55"/>
      <c r="K69" s="55"/>
      <c r="L69" s="55"/>
      <c r="M69" s="55"/>
      <c r="N69" s="55"/>
    </row>
    <row r="70" spans="1:14">
      <c r="A70" s="55"/>
      <c r="B70" s="55"/>
      <c r="C70" s="55"/>
      <c r="D70" s="55"/>
      <c r="E70" s="55"/>
      <c r="F70" s="55"/>
      <c r="G70" s="55"/>
      <c r="H70" s="55"/>
      <c r="I70" s="55"/>
      <c r="J70" s="55"/>
      <c r="K70" s="55"/>
      <c r="L70" s="55"/>
      <c r="M70" s="55"/>
      <c r="N70" s="55"/>
    </row>
    <row r="71" spans="1:14">
      <c r="A71" s="55"/>
      <c r="B71" s="55"/>
      <c r="C71" s="55"/>
      <c r="D71" s="55"/>
      <c r="E71" s="55"/>
      <c r="F71" s="55"/>
      <c r="G71" s="55"/>
      <c r="H71" s="55"/>
      <c r="I71" s="55"/>
      <c r="J71" s="55"/>
      <c r="K71" s="55"/>
      <c r="L71" s="55"/>
      <c r="M71" s="55"/>
      <c r="N71" s="55"/>
    </row>
    <row r="72" spans="1:14">
      <c r="A72" s="55" t="s">
        <v>43</v>
      </c>
      <c r="B72" s="55">
        <f>SQRT(I62/10)/(SQRT(L62/10)+SQRT(K62/10))</f>
        <v>9.5721078812801529E-3</v>
      </c>
      <c r="C72" s="55" t="s">
        <v>46</v>
      </c>
      <c r="D72" s="55" t="s">
        <v>47</v>
      </c>
      <c r="E72" s="55"/>
      <c r="F72" s="55"/>
      <c r="G72" s="55"/>
      <c r="H72" s="55"/>
      <c r="I72" s="55"/>
      <c r="J72" s="55"/>
      <c r="K72" s="55"/>
      <c r="L72" s="55"/>
      <c r="M72" s="55"/>
      <c r="N72" s="55"/>
    </row>
    <row r="73" spans="1:14">
      <c r="A73" s="55"/>
      <c r="B73" s="55"/>
      <c r="C73" s="55"/>
      <c r="D73" s="55" t="s">
        <v>48</v>
      </c>
      <c r="E73" s="55"/>
      <c r="F73" s="55"/>
      <c r="G73" s="55"/>
      <c r="H73" s="55"/>
      <c r="I73" s="55"/>
      <c r="J73" s="55"/>
      <c r="K73" s="55"/>
      <c r="L73" s="55"/>
      <c r="M73" s="55"/>
      <c r="N73" s="55"/>
    </row>
    <row r="74" spans="1:14">
      <c r="A74" s="55"/>
      <c r="B74" s="55"/>
      <c r="C74" s="55"/>
      <c r="D74" s="55"/>
      <c r="E74" s="55"/>
      <c r="F74" s="55"/>
      <c r="G74" s="55"/>
      <c r="H74" s="55"/>
      <c r="I74" s="55"/>
      <c r="J74" s="55"/>
      <c r="K74" s="55"/>
      <c r="L74" s="55"/>
      <c r="M74" s="55"/>
      <c r="N74" s="55"/>
    </row>
    <row r="75" spans="1:14">
      <c r="E75" s="13"/>
      <c r="F75" s="28"/>
    </row>
    <row r="77" spans="1:14" s="41" customFormat="1" ht="15.75" thickBot="1"/>
    <row r="78" spans="1:14" ht="15" customHeight="1" thickTop="1">
      <c r="A78" s="43" t="s">
        <v>84</v>
      </c>
      <c r="B78" s="38" t="s">
        <v>67</v>
      </c>
    </row>
    <row r="79" spans="1:14">
      <c r="A79" s="43"/>
      <c r="B79" s="15" t="s">
        <v>75</v>
      </c>
    </row>
    <row r="80" spans="1:14" ht="43.5">
      <c r="A80" s="43"/>
      <c r="B80" s="15"/>
      <c r="C80" s="37" t="s">
        <v>50</v>
      </c>
      <c r="D80" s="26" t="s">
        <v>2</v>
      </c>
      <c r="E80" s="26" t="s">
        <v>37</v>
      </c>
      <c r="J80" s="26" t="s">
        <v>3</v>
      </c>
    </row>
    <row r="81" spans="1:16" ht="17.25">
      <c r="A81" s="43"/>
      <c r="C81" s="32" t="s">
        <v>81</v>
      </c>
      <c r="D81" s="32" t="s">
        <v>82</v>
      </c>
      <c r="E81" s="32" t="s">
        <v>83</v>
      </c>
      <c r="F81" s="32" t="s">
        <v>70</v>
      </c>
      <c r="G81" s="32" t="s">
        <v>71</v>
      </c>
      <c r="H81" s="32" t="s">
        <v>72</v>
      </c>
      <c r="I81" s="32" t="s">
        <v>91</v>
      </c>
      <c r="J81" s="32" t="s">
        <v>79</v>
      </c>
    </row>
    <row r="82" spans="1:16">
      <c r="A82" s="43"/>
      <c r="B82" s="15" t="s">
        <v>76</v>
      </c>
      <c r="C82" s="20">
        <v>52000</v>
      </c>
      <c r="D82" s="20">
        <v>0.35</v>
      </c>
      <c r="E82" s="20">
        <v>537</v>
      </c>
      <c r="F82">
        <f>C$43</f>
        <v>115.92770847353889</v>
      </c>
      <c r="G82">
        <f>C$44</f>
        <v>-1273023.8472724832</v>
      </c>
      <c r="H82">
        <f>C$45</f>
        <v>-1946.4089531503496</v>
      </c>
      <c r="I82">
        <f>C$42</f>
        <v>1863385.8794007155</v>
      </c>
      <c r="J82" s="28">
        <f>I82+F82*C82+G82*D82+H82*E82</f>
        <v>6400846.7656376306</v>
      </c>
    </row>
    <row r="83" spans="1:16">
      <c r="A83" s="43"/>
      <c r="B83" s="15" t="s">
        <v>77</v>
      </c>
      <c r="C83" s="20">
        <v>60000</v>
      </c>
      <c r="D83" s="20">
        <v>0.5</v>
      </c>
      <c r="E83" s="20">
        <v>638</v>
      </c>
      <c r="F83">
        <f t="shared" ref="F83:F84" si="5">C$43</f>
        <v>115.92770847353889</v>
      </c>
      <c r="G83">
        <f t="shared" ref="G83:G84" si="6">C$44</f>
        <v>-1273023.8472724832</v>
      </c>
      <c r="H83">
        <f t="shared" ref="H83:H84" si="7">C$45</f>
        <v>-1946.4089531503496</v>
      </c>
      <c r="I83">
        <f t="shared" ref="I83:I84" si="8">C$42</f>
        <v>1863385.8794007155</v>
      </c>
      <c r="J83" s="28">
        <f t="shared" ref="J83:J84" si="9">I83+F83*C83+G83*D83+H83*E83</f>
        <v>6940727.5520668831</v>
      </c>
    </row>
    <row r="84" spans="1:16">
      <c r="A84" s="43"/>
      <c r="B84" s="15" t="s">
        <v>78</v>
      </c>
      <c r="C84" s="20">
        <v>80000</v>
      </c>
      <c r="D84" s="20">
        <v>0.65</v>
      </c>
      <c r="E84" s="20">
        <v>738</v>
      </c>
      <c r="F84">
        <f t="shared" si="5"/>
        <v>115.92770847353889</v>
      </c>
      <c r="G84">
        <f t="shared" si="6"/>
        <v>-1273023.8472724832</v>
      </c>
      <c r="H84">
        <f t="shared" si="7"/>
        <v>-1946.4089531503496</v>
      </c>
      <c r="I84">
        <f t="shared" si="8"/>
        <v>1863385.8794007155</v>
      </c>
      <c r="J84" s="28">
        <f t="shared" si="9"/>
        <v>8873687.249131754</v>
      </c>
    </row>
    <row r="85" spans="1:16">
      <c r="A85" s="43"/>
    </row>
    <row r="86" spans="1:16">
      <c r="A86" s="43"/>
      <c r="B86" s="54"/>
      <c r="C86" s="55"/>
      <c r="D86" s="55"/>
      <c r="E86" s="55"/>
      <c r="F86" s="55"/>
      <c r="G86" s="55"/>
      <c r="H86" s="55"/>
      <c r="I86" s="55"/>
      <c r="J86" s="55"/>
      <c r="K86" s="55"/>
      <c r="L86" s="55"/>
      <c r="M86" s="55"/>
      <c r="N86" s="55"/>
      <c r="O86" s="55"/>
    </row>
    <row r="87" spans="1:16">
      <c r="A87" s="43"/>
      <c r="B87" s="56"/>
      <c r="C87" s="56"/>
      <c r="D87" s="56"/>
      <c r="E87" s="56"/>
      <c r="F87" s="56"/>
      <c r="G87" s="56"/>
      <c r="H87" s="56"/>
      <c r="I87" s="56"/>
      <c r="J87" s="56"/>
      <c r="K87" s="56"/>
      <c r="L87" s="56"/>
      <c r="M87" s="56"/>
      <c r="N87" s="56"/>
      <c r="O87" s="56"/>
      <c r="P87" s="56"/>
    </row>
    <row r="88" spans="1:16">
      <c r="A88" s="43"/>
      <c r="B88" s="56"/>
      <c r="C88" s="56"/>
      <c r="D88" s="56"/>
      <c r="E88" s="56"/>
      <c r="F88" s="56"/>
      <c r="G88" s="56"/>
      <c r="H88" s="56"/>
      <c r="I88" s="56"/>
      <c r="J88" s="56"/>
      <c r="K88" s="56"/>
      <c r="L88" s="56"/>
      <c r="M88" s="56"/>
      <c r="N88" s="56"/>
      <c r="O88" s="56"/>
      <c r="P88" s="56"/>
    </row>
    <row r="89" spans="1:16">
      <c r="A89" s="43"/>
      <c r="B89" s="56"/>
      <c r="C89" s="56"/>
      <c r="D89" s="56"/>
      <c r="E89" s="56"/>
      <c r="F89" s="56"/>
      <c r="G89" s="56"/>
      <c r="H89" s="56"/>
      <c r="I89" s="56"/>
      <c r="J89" s="56"/>
      <c r="K89" s="56"/>
      <c r="L89" s="56"/>
      <c r="M89" s="56"/>
      <c r="N89" s="56"/>
      <c r="O89" s="56"/>
      <c r="P89" s="56"/>
    </row>
    <row r="90" spans="1:16">
      <c r="A90" s="43"/>
      <c r="B90" s="56"/>
      <c r="C90" s="56"/>
      <c r="D90" s="56"/>
      <c r="E90" s="56"/>
      <c r="F90" s="56"/>
      <c r="G90" s="56"/>
      <c r="H90" s="56"/>
      <c r="I90" s="56"/>
      <c r="J90" s="56"/>
      <c r="K90" s="56"/>
      <c r="L90" s="56"/>
      <c r="M90" s="56"/>
      <c r="N90" s="56"/>
      <c r="O90" s="56"/>
      <c r="P90" s="56"/>
    </row>
    <row r="91" spans="1:16">
      <c r="A91" s="43"/>
      <c r="B91" s="56"/>
      <c r="C91" s="56"/>
      <c r="D91" s="56"/>
      <c r="E91" s="56"/>
      <c r="F91" s="56"/>
      <c r="G91" s="56"/>
      <c r="H91" s="56"/>
      <c r="I91" s="56"/>
      <c r="J91" s="56"/>
      <c r="K91" s="56"/>
      <c r="L91" s="56"/>
      <c r="M91" s="56"/>
      <c r="N91" s="56"/>
      <c r="O91" s="56"/>
      <c r="P91" s="56"/>
    </row>
    <row r="92" spans="1:16">
      <c r="A92" s="43"/>
      <c r="B92" s="56"/>
      <c r="C92" s="56"/>
      <c r="D92" s="56"/>
      <c r="E92" s="56"/>
      <c r="F92" s="56"/>
      <c r="G92" s="56"/>
      <c r="H92" s="56"/>
      <c r="I92" s="56"/>
      <c r="J92" s="56"/>
      <c r="K92" s="56"/>
      <c r="L92" s="56"/>
      <c r="M92" s="56"/>
      <c r="N92" s="56"/>
      <c r="O92" s="56"/>
      <c r="P92" s="56"/>
    </row>
    <row r="93" spans="1:16">
      <c r="A93" s="43"/>
      <c r="B93" s="56"/>
      <c r="C93" s="56"/>
      <c r="D93" s="56"/>
      <c r="E93" s="56"/>
      <c r="F93" s="56"/>
      <c r="G93" s="56"/>
      <c r="H93" s="56"/>
      <c r="I93" s="56"/>
      <c r="J93" s="56"/>
      <c r="K93" s="56"/>
      <c r="L93" s="56"/>
      <c r="M93" s="56"/>
      <c r="N93" s="56"/>
      <c r="O93" s="56"/>
      <c r="P93" s="56"/>
    </row>
    <row r="94" spans="1:16" ht="15.75" thickBot="1">
      <c r="A94" s="43"/>
      <c r="B94" s="56"/>
      <c r="C94" s="56"/>
      <c r="D94" s="56"/>
      <c r="E94" s="56"/>
      <c r="F94" s="56"/>
      <c r="G94" s="56"/>
      <c r="H94" s="56"/>
      <c r="I94" s="56"/>
      <c r="J94" s="56"/>
      <c r="K94" s="56"/>
      <c r="L94" s="56"/>
      <c r="M94" s="56"/>
      <c r="N94" s="56"/>
      <c r="O94" s="56"/>
      <c r="P94" s="56"/>
    </row>
    <row r="95" spans="1:16" s="42" customFormat="1" ht="15.75" thickTop="1"/>
  </sheetData>
  <mergeCells count="3">
    <mergeCell ref="B25:D25"/>
    <mergeCell ref="A41:C41"/>
    <mergeCell ref="A5:A17"/>
  </mergeCells>
  <pageMargins left="0.7" right="0.7" top="0.75" bottom="0.75" header="0.3" footer="0.3"/>
  <pageSetup paperSize="9" orientation="portrait" horizontalDpi="4294967293" verticalDpi="1200" r:id="rId1"/>
  <drawing r:id="rId2"/>
  <legacyDrawing r:id="rId3"/>
  <oleObjects>
    <oleObject progId="Equation.DSMT4" shapeId="1026" r:id="rId4"/>
    <oleObject progId="Equation.DSMT4" shapeId="1029" r:id="rId5"/>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Φύλλο1</vt:lpstr>
      <vt:lpstr>Φύλλο2</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dcterms:created xsi:type="dcterms:W3CDTF">2015-11-18T21:07:58Z</dcterms:created>
  <dcterms:modified xsi:type="dcterms:W3CDTF">2020-11-06T20:52:08Z</dcterms:modified>
</cp:coreProperties>
</file>