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 Spiliotis\Downloads\"/>
    </mc:Choice>
  </mc:AlternateContent>
  <xr:revisionPtr revIDLastSave="0" documentId="13_ncr:1_{AF244054-FE72-484E-BB40-5EE6845581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18" i="1"/>
  <c r="F19" i="1"/>
  <c r="F20" i="1"/>
  <c r="F21" i="1"/>
  <c r="F18" i="1"/>
  <c r="D14" i="1"/>
  <c r="E13" i="1"/>
  <c r="B13" i="1"/>
  <c r="E12" i="1"/>
  <c r="E11" i="1"/>
  <c r="E4" i="1"/>
  <c r="E3" i="1"/>
  <c r="K18" i="1" l="1"/>
  <c r="D15" i="1"/>
  <c r="B15" i="1"/>
  <c r="B20" i="1" s="1"/>
  <c r="K3" i="1"/>
  <c r="D6" i="1"/>
  <c r="E5" i="1"/>
  <c r="F4" i="1"/>
  <c r="G4" i="1" s="1"/>
  <c r="B5" i="1"/>
  <c r="F3" i="1"/>
  <c r="G3" i="1" s="1"/>
  <c r="F6" i="1" l="1"/>
  <c r="G6" i="1" s="1"/>
  <c r="C15" i="1"/>
  <c r="C18" i="1" s="1"/>
  <c r="E15" i="1"/>
  <c r="E20" i="1" s="1"/>
  <c r="F5" i="1"/>
  <c r="G5" i="1" s="1"/>
  <c r="B21" i="1"/>
  <c r="D18" i="1"/>
  <c r="D19" i="1"/>
  <c r="B18" i="1"/>
  <c r="B19" i="1"/>
  <c r="D21" i="1"/>
  <c r="C19" i="1"/>
  <c r="D20" i="1"/>
  <c r="C21" i="1" l="1"/>
  <c r="E18" i="1"/>
  <c r="C20" i="1"/>
  <c r="E19" i="1"/>
  <c r="E21" i="1"/>
  <c r="G7" i="1"/>
  <c r="H4" i="1" l="1"/>
  <c r="H5" i="1"/>
  <c r="H3" i="1"/>
  <c r="H6" i="1"/>
  <c r="I6" i="1" l="1"/>
  <c r="J6" i="1" s="1"/>
  <c r="I4" i="1"/>
  <c r="J4" i="1" s="1"/>
  <c r="I3" i="1"/>
  <c r="J3" i="1" s="1"/>
  <c r="L3" i="1" s="1"/>
  <c r="I5" i="1"/>
  <c r="J5" i="1" s="1"/>
  <c r="I21" i="1" l="1"/>
  <c r="J21" i="1" s="1"/>
  <c r="I18" i="1"/>
  <c r="J18" i="1" s="1"/>
  <c r="I19" i="1"/>
  <c r="J19" i="1" s="1"/>
  <c r="I20" i="1"/>
  <c r="J20" i="1" s="1"/>
  <c r="M3" i="1"/>
  <c r="J7" i="1"/>
  <c r="J22" i="1" l="1"/>
  <c r="L18" i="1" s="1"/>
  <c r="M18" i="1" s="1"/>
</calcChain>
</file>

<file path=xl/sharedStrings.xml><?xml version="1.0" encoding="utf-8"?>
<sst xmlns="http://schemas.openxmlformats.org/spreadsheetml/2006/main" count="48" uniqueCount="19">
  <si>
    <t>ΚΡΙΤΗΡΙΑ</t>
  </si>
  <si>
    <t>λmax=average of λ</t>
  </si>
  <si>
    <t>CI</t>
  </si>
  <si>
    <t>CR</t>
  </si>
  <si>
    <t>Δοκιμή 2η</t>
  </si>
  <si>
    <t>Μέθοδος πρόσθεσης για την εξαγωγή των βαρών (κλασσική ΑΗP)</t>
  </si>
  <si>
    <r>
      <t>(</t>
    </r>
    <r>
      <rPr>
        <b/>
        <sz val="12"/>
        <color theme="1"/>
        <rFont val="Calibri"/>
        <family val="2"/>
        <charset val="161"/>
      </rPr>
      <t>≤</t>
    </r>
    <r>
      <rPr>
        <b/>
        <sz val="12"/>
        <color theme="1"/>
        <rFont val="Calibri"/>
        <family val="2"/>
        <charset val="161"/>
        <scheme val="minor"/>
      </rPr>
      <t>0.1)</t>
    </r>
  </si>
  <si>
    <r>
      <rPr>
        <b/>
        <i/>
        <sz val="11"/>
        <color theme="1"/>
        <rFont val="Calibri"/>
        <family val="2"/>
        <charset val="161"/>
        <scheme val="minor"/>
      </rPr>
      <t>A</t>
    </r>
    <r>
      <rPr>
        <sz val="11"/>
        <color theme="1"/>
        <rFont val="Calibri"/>
        <family val="2"/>
        <scheme val="minor"/>
      </rPr>
      <t>w</t>
    </r>
  </si>
  <si>
    <t>w</t>
  </si>
  <si>
    <r>
      <t>λ=</t>
    </r>
    <r>
      <rPr>
        <b/>
        <i/>
        <sz val="11"/>
        <color theme="1"/>
        <rFont val="Calibri"/>
        <family val="2"/>
        <charset val="161"/>
        <scheme val="minor"/>
      </rPr>
      <t>A</t>
    </r>
    <r>
      <rPr>
        <sz val="11"/>
        <color theme="1"/>
        <rFont val="Calibri"/>
        <family val="2"/>
        <scheme val="minor"/>
      </rPr>
      <t>w/w</t>
    </r>
  </si>
  <si>
    <t>RI (από πίνακα)</t>
  </si>
  <si>
    <t>Προφορική εξέταση</t>
  </si>
  <si>
    <t>Θέμα</t>
  </si>
  <si>
    <t>Test</t>
  </si>
  <si>
    <t>Γραπτή εξέταση</t>
  </si>
  <si>
    <t>RI (για αριθμό κριτηρίων n=4, από πίνακα)</t>
  </si>
  <si>
    <t>Δοκιμή 1η</t>
  </si>
  <si>
    <t>Μέθοδος πολλαπλασιασμού για την εξαγωγή των βαρών (κλασσική ΑΗP)</t>
  </si>
  <si>
    <r>
      <t>(</t>
    </r>
    <r>
      <rPr>
        <b/>
        <sz val="12"/>
        <color theme="1"/>
        <rFont val="Calibri"/>
        <family val="2"/>
        <charset val="161"/>
      </rPr>
      <t>≥</t>
    </r>
    <r>
      <rPr>
        <b/>
        <sz val="12"/>
        <color theme="1"/>
        <rFont val="Calibri"/>
        <family val="2"/>
        <charset val="161"/>
        <scheme val="minor"/>
      </rPr>
      <t>0.1)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</si>
</sst>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"/>
    <numFmt numFmtId="165" formatCode="0.00000"/>
    <numFmt numFmtId="167" formatCode="0.000"/>
    <numFmt numFmtId="168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b/>
      <i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readingOrder="1"/>
    </xf>
    <xf numFmtId="2" fontId="0" fillId="2" borderId="1" xfId="0" applyNumberForma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2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165" fontId="0" fillId="3" borderId="0" xfId="0" applyNumberFormat="1" applyFill="1"/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horizontal="center" vertical="center" readingOrder="1"/>
    </xf>
    <xf numFmtId="0" fontId="4" fillId="0" borderId="4" xfId="0" applyFont="1" applyBorder="1" applyAlignment="1">
      <alignment vertical="center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7" fontId="0" fillId="0" borderId="0" xfId="0" applyNumberFormat="1"/>
    <xf numFmtId="168" fontId="0" fillId="4" borderId="0" xfId="0" applyNumberFormat="1" applyFill="1"/>
    <xf numFmtId="168" fontId="0" fillId="0" borderId="0" xfId="0" applyNumberFormat="1"/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wrapText="1"/>
    </xf>
    <xf numFmtId="49" fontId="0" fillId="0" borderId="6" xfId="0" applyNumberFormat="1" applyBorder="1" applyAlignment="1">
      <alignment horizontal="center" vertical="center" readingOrder="1"/>
    </xf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horizontal="center" vertical="center" readingOrder="1"/>
    </xf>
    <xf numFmtId="165" fontId="2" fillId="0" borderId="0" xfId="0" applyNumberFormat="1" applyFont="1" applyAlignment="1">
      <alignment horizontal="center" vertical="center"/>
    </xf>
    <xf numFmtId="0" fontId="5" fillId="3" borderId="0" xfId="0" applyFont="1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85" zoomScaleNormal="85" workbookViewId="0">
      <selection activeCell="E20" sqref="E20"/>
    </sheetView>
  </sheetViews>
  <sheetFormatPr defaultColWidth="9.109375" defaultRowHeight="14.4" x14ac:dyDescent="0.3"/>
  <cols>
    <col min="1" max="1" width="19" customWidth="1"/>
    <col min="2" max="2" width="21" customWidth="1"/>
    <col min="3" max="3" width="18.33203125" customWidth="1"/>
    <col min="4" max="4" width="18.88671875" customWidth="1"/>
    <col min="5" max="5" width="19.109375" customWidth="1"/>
    <col min="6" max="6" width="18.6640625" customWidth="1"/>
    <col min="7" max="7" width="25.109375" customWidth="1"/>
    <col min="8" max="8" width="27.33203125" customWidth="1"/>
    <col min="9" max="9" width="16" customWidth="1"/>
    <col min="10" max="10" width="13.88671875" customWidth="1"/>
    <col min="11" max="11" width="21.6640625" customWidth="1"/>
    <col min="12" max="12" width="14.109375" customWidth="1"/>
    <col min="13" max="13" width="19.44140625" customWidth="1"/>
  </cols>
  <sheetData>
    <row r="1" spans="1:14" ht="19.8" x14ac:dyDescent="0.3">
      <c r="A1" s="17" t="s">
        <v>16</v>
      </c>
      <c r="B1" s="18" t="s">
        <v>17</v>
      </c>
      <c r="C1" s="1"/>
      <c r="D1" s="1"/>
      <c r="E1" s="3"/>
    </row>
    <row r="2" spans="1:14" ht="19.8" x14ac:dyDescent="0.3">
      <c r="A2" s="5" t="s">
        <v>0</v>
      </c>
      <c r="B2" s="1" t="s">
        <v>11</v>
      </c>
      <c r="C2" s="2" t="s">
        <v>12</v>
      </c>
      <c r="D2" s="2" t="s">
        <v>13</v>
      </c>
      <c r="E2" s="1" t="s">
        <v>14</v>
      </c>
      <c r="F2" s="32"/>
      <c r="G2" s="16"/>
      <c r="H2" s="13" t="s">
        <v>8</v>
      </c>
      <c r="I2" s="21" t="s">
        <v>7</v>
      </c>
      <c r="J2" s="13" t="s">
        <v>9</v>
      </c>
      <c r="K2" s="13" t="s">
        <v>10</v>
      </c>
      <c r="L2" s="13" t="s">
        <v>2</v>
      </c>
      <c r="M2" s="13" t="s">
        <v>3</v>
      </c>
    </row>
    <row r="3" spans="1:14" ht="15.6" x14ac:dyDescent="0.3">
      <c r="A3" s="1" t="s">
        <v>11</v>
      </c>
      <c r="B3" s="7">
        <v>1</v>
      </c>
      <c r="C3" s="4">
        <v>1</v>
      </c>
      <c r="D3" s="4">
        <v>3</v>
      </c>
      <c r="E3" s="4">
        <f>1/3</f>
        <v>0.33333333333333331</v>
      </c>
      <c r="F3" s="10">
        <f>B3*C3*D3*E3</f>
        <v>1</v>
      </c>
      <c r="G3" s="22">
        <f>F3^(1/4)</f>
        <v>1</v>
      </c>
      <c r="H3" s="15">
        <f>G3/$G$7</f>
        <v>0.17537617862213939</v>
      </c>
      <c r="I3" s="22">
        <f>B3*$H$3+C3*$H$4+D3*$H$5+E3*$H$6</f>
        <v>0.70436880097113652</v>
      </c>
      <c r="J3" s="22">
        <f>I3/H3</f>
        <v>4.0163311032608933</v>
      </c>
      <c r="K3">
        <f>0.9</f>
        <v>0.9</v>
      </c>
      <c r="L3" s="22">
        <f>(J3-4)/(4-1)</f>
        <v>5.4437010869644213E-3</v>
      </c>
      <c r="M3" s="22">
        <f>L3/K3</f>
        <v>6.0485567632938015E-3</v>
      </c>
      <c r="N3" s="35" t="s">
        <v>18</v>
      </c>
    </row>
    <row r="4" spans="1:14" ht="30" customHeight="1" x14ac:dyDescent="0.3">
      <c r="A4" s="2" t="s">
        <v>12</v>
      </c>
      <c r="B4" s="8">
        <v>1</v>
      </c>
      <c r="C4" s="4">
        <v>1</v>
      </c>
      <c r="D4" s="4">
        <v>5</v>
      </c>
      <c r="E4" s="4">
        <f>1/5</f>
        <v>0.2</v>
      </c>
      <c r="F4" s="10">
        <f>B4*C4*D4*E4</f>
        <v>1</v>
      </c>
      <c r="G4" s="22">
        <f>F4^(1/4)</f>
        <v>1</v>
      </c>
      <c r="H4" s="15">
        <f>G4/$G$7</f>
        <v>0.17537617862213939</v>
      </c>
      <c r="I4" s="22">
        <f>B4*$H$3+C4*$H$4+D4*$H$5+E4*$H$6</f>
        <v>0.72756289885033421</v>
      </c>
      <c r="J4" s="22">
        <f>I4/H4</f>
        <v>4.1485845145361555</v>
      </c>
    </row>
    <row r="5" spans="1:14" x14ac:dyDescent="0.3">
      <c r="A5" s="2" t="s">
        <v>13</v>
      </c>
      <c r="B5" s="8">
        <f>1/3</f>
        <v>0.33333333333333331</v>
      </c>
      <c r="C5" s="6">
        <v>0.2</v>
      </c>
      <c r="D5" s="4">
        <v>1</v>
      </c>
      <c r="E5" s="4">
        <f>1/9</f>
        <v>0.1111111111111111</v>
      </c>
      <c r="F5" s="10">
        <f>B5*C5*D5*E5</f>
        <v>7.4074074074074068E-3</v>
      </c>
      <c r="G5" s="22">
        <f>F5^(1/4)</f>
        <v>0.29337057893113111</v>
      </c>
      <c r="H5" s="15">
        <f>G5/$G$7</f>
        <v>5.1450211053106494E-2</v>
      </c>
      <c r="I5" s="22">
        <f>B5*$H$3+C5*$H$4+D5*$H$5+E5*$H$6</f>
        <v>0.21140610984076025</v>
      </c>
      <c r="J5" s="22">
        <f>I5/H5</f>
        <v>4.1089454350838048</v>
      </c>
    </row>
    <row r="6" spans="1:14" x14ac:dyDescent="0.3">
      <c r="A6" s="1" t="s">
        <v>14</v>
      </c>
      <c r="B6" s="8">
        <v>3</v>
      </c>
      <c r="C6" s="6">
        <v>5</v>
      </c>
      <c r="D6" s="6">
        <f>9</f>
        <v>9</v>
      </c>
      <c r="E6" s="4">
        <v>1</v>
      </c>
      <c r="F6" s="10">
        <f>B6*C6*D6*E6</f>
        <v>135</v>
      </c>
      <c r="G6" s="22">
        <f>F6^(1/4)</f>
        <v>3.4086580994024982</v>
      </c>
      <c r="H6" s="15">
        <f>G6/$G$7</f>
        <v>0.59779743170261468</v>
      </c>
      <c r="I6" s="22">
        <f>B6*$H$3+C6*$H$4+D6*$H$5+E6*$H$6</f>
        <v>2.463858760157688</v>
      </c>
      <c r="J6" s="22">
        <f>I6/H6</f>
        <v>4.1215613006905318</v>
      </c>
    </row>
    <row r="7" spans="1:14" x14ac:dyDescent="0.3">
      <c r="A7" s="27"/>
      <c r="B7" s="28"/>
      <c r="C7" s="25"/>
      <c r="D7" s="25"/>
      <c r="E7" s="25"/>
      <c r="F7" s="10"/>
      <c r="G7" s="24">
        <f>SUM(G3:G6)</f>
        <v>5.7020286783336296</v>
      </c>
      <c r="H7" s="11"/>
      <c r="I7" s="22"/>
      <c r="J7" s="23">
        <f>AVERAGE(J3:J6)</f>
        <v>4.0988555883928459</v>
      </c>
      <c r="K7" s="14" t="s">
        <v>1</v>
      </c>
    </row>
    <row r="8" spans="1:14" s="19" customFormat="1" ht="52.5" customHeight="1" x14ac:dyDescent="0.3"/>
    <row r="9" spans="1:14" ht="19.8" x14ac:dyDescent="0.3">
      <c r="A9" s="17" t="s">
        <v>4</v>
      </c>
      <c r="B9" s="18" t="s">
        <v>5</v>
      </c>
      <c r="C9" s="1"/>
      <c r="D9" s="1"/>
      <c r="E9" s="3"/>
    </row>
    <row r="10" spans="1:14" x14ac:dyDescent="0.3">
      <c r="A10" s="31" t="s">
        <v>0</v>
      </c>
      <c r="B10" s="30" t="s">
        <v>11</v>
      </c>
      <c r="C10" s="30" t="s">
        <v>12</v>
      </c>
      <c r="D10" s="30" t="s">
        <v>13</v>
      </c>
      <c r="E10" s="1" t="s">
        <v>14</v>
      </c>
    </row>
    <row r="11" spans="1:14" x14ac:dyDescent="0.3">
      <c r="A11" s="1" t="s">
        <v>11</v>
      </c>
      <c r="B11" s="7">
        <v>1</v>
      </c>
      <c r="C11" s="4">
        <v>1</v>
      </c>
      <c r="D11" s="4">
        <v>3</v>
      </c>
      <c r="E11" s="4">
        <f>1/3</f>
        <v>0.33333333333333331</v>
      </c>
    </row>
    <row r="12" spans="1:14" x14ac:dyDescent="0.3">
      <c r="A12" s="1" t="s">
        <v>12</v>
      </c>
      <c r="B12" s="8">
        <v>1</v>
      </c>
      <c r="C12" s="4">
        <v>1</v>
      </c>
      <c r="D12" s="4">
        <v>5</v>
      </c>
      <c r="E12" s="4">
        <f>1/5</f>
        <v>0.2</v>
      </c>
    </row>
    <row r="13" spans="1:14" x14ac:dyDescent="0.3">
      <c r="A13" s="1" t="s">
        <v>13</v>
      </c>
      <c r="B13" s="8">
        <f>1/3</f>
        <v>0.33333333333333331</v>
      </c>
      <c r="C13" s="6">
        <v>0.2</v>
      </c>
      <c r="D13" s="4">
        <v>1</v>
      </c>
      <c r="E13" s="4">
        <f>1/9</f>
        <v>0.1111111111111111</v>
      </c>
    </row>
    <row r="14" spans="1:14" x14ac:dyDescent="0.3">
      <c r="A14" s="1" t="s">
        <v>14</v>
      </c>
      <c r="B14" s="8">
        <v>3</v>
      </c>
      <c r="C14" s="6">
        <v>5</v>
      </c>
      <c r="D14" s="6">
        <f>9</f>
        <v>9</v>
      </c>
      <c r="E14" s="4">
        <v>1</v>
      </c>
    </row>
    <row r="15" spans="1:14" x14ac:dyDescent="0.3">
      <c r="A15" s="26"/>
      <c r="B15" s="9">
        <f>SUM(B11:B14)</f>
        <v>5.3333333333333339</v>
      </c>
      <c r="C15" s="9">
        <f>SUM(C11:C14)</f>
        <v>7.2</v>
      </c>
      <c r="D15" s="9">
        <f>SUM(D11:D14)</f>
        <v>18</v>
      </c>
      <c r="E15" s="9">
        <f>SUM(E11:E14)</f>
        <v>1.6444444444444444</v>
      </c>
    </row>
    <row r="16" spans="1:14" ht="15.75" customHeight="1" x14ac:dyDescent="0.3">
      <c r="F16" s="32"/>
    </row>
    <row r="17" spans="1:14" ht="28.8" x14ac:dyDescent="0.3">
      <c r="A17" s="33" t="s">
        <v>0</v>
      </c>
      <c r="B17" s="1" t="s">
        <v>11</v>
      </c>
      <c r="C17" s="1" t="s">
        <v>12</v>
      </c>
      <c r="D17" s="1" t="s">
        <v>13</v>
      </c>
      <c r="E17" s="1" t="s">
        <v>14</v>
      </c>
      <c r="F17" s="13" t="s">
        <v>8</v>
      </c>
      <c r="H17" s="13" t="s">
        <v>8</v>
      </c>
      <c r="I17" s="21" t="s">
        <v>7</v>
      </c>
      <c r="J17" s="13" t="s">
        <v>9</v>
      </c>
      <c r="K17" s="20" t="s">
        <v>15</v>
      </c>
      <c r="L17" s="13" t="s">
        <v>2</v>
      </c>
      <c r="M17" s="13" t="s">
        <v>3</v>
      </c>
    </row>
    <row r="18" spans="1:14" ht="15.6" x14ac:dyDescent="0.3">
      <c r="A18" s="1" t="s">
        <v>11</v>
      </c>
      <c r="B18" s="7">
        <f>B11/$B$15</f>
        <v>0.18749999999999997</v>
      </c>
      <c r="C18" s="7">
        <f>C11/$C$15</f>
        <v>0.1388888888888889</v>
      </c>
      <c r="D18" s="7">
        <f>D11/$D$15</f>
        <v>0.16666666666666666</v>
      </c>
      <c r="E18" s="7">
        <f>E11/$E$15</f>
        <v>0.20270270270270269</v>
      </c>
      <c r="F18" s="9">
        <f>AVERAGE(B18:E18)</f>
        <v>0.17393956456456455</v>
      </c>
      <c r="G18" s="9"/>
      <c r="H18" s="12">
        <f>F18</f>
        <v>0.17393956456456455</v>
      </c>
      <c r="I18">
        <f>B3*$H$18+C3*$H$19+D3*$H$20+E3*$H$21</f>
        <v>0.71252502502502502</v>
      </c>
      <c r="J18">
        <f>I18/H18</f>
        <v>4.0963942091538534</v>
      </c>
      <c r="K18">
        <f>0.9</f>
        <v>0.9</v>
      </c>
      <c r="L18">
        <f>(J22-4)/(4-1)</f>
        <v>3.3691401187041059E-2</v>
      </c>
      <c r="M18">
        <f>L18/K18</f>
        <v>3.7434890207823396E-2</v>
      </c>
      <c r="N18" s="35" t="s">
        <v>6</v>
      </c>
    </row>
    <row r="19" spans="1:14" x14ac:dyDescent="0.3">
      <c r="A19" s="1" t="s">
        <v>12</v>
      </c>
      <c r="B19" s="7">
        <f>B12/$B$15</f>
        <v>0.18749999999999997</v>
      </c>
      <c r="C19" s="7">
        <f>C12/$C$15</f>
        <v>0.1388888888888889</v>
      </c>
      <c r="D19" s="7">
        <f>D12/$D$15</f>
        <v>0.27777777777777779</v>
      </c>
      <c r="E19" s="7">
        <f>E12/$E$15</f>
        <v>0.12162162162162163</v>
      </c>
      <c r="F19" s="9">
        <f t="shared" ref="F19:F21" si="0">AVERAGE(B19:E19)</f>
        <v>0.18144707207207206</v>
      </c>
      <c r="G19" s="9"/>
      <c r="H19" s="12">
        <f t="shared" ref="H19:H21" si="1">F19</f>
        <v>0.18144707207207206</v>
      </c>
      <c r="I19">
        <f>B4*$H$18+C4*$H$19+D4*$H$20+E4*$H$21</f>
        <v>0.74039039039039034</v>
      </c>
      <c r="J19">
        <f>I19/H19</f>
        <v>4.0804758210499097</v>
      </c>
    </row>
    <row r="20" spans="1:14" x14ac:dyDescent="0.3">
      <c r="A20" s="1" t="s">
        <v>13</v>
      </c>
      <c r="B20" s="7">
        <f>B13/$B$15</f>
        <v>6.2499999999999986E-2</v>
      </c>
      <c r="C20" s="7">
        <f>C13/$C$15</f>
        <v>2.777777777777778E-2</v>
      </c>
      <c r="D20" s="7">
        <f>D13/$D$15</f>
        <v>5.5555555555555552E-2</v>
      </c>
      <c r="E20" s="7">
        <f>E13/$E$15</f>
        <v>6.7567567567567571E-2</v>
      </c>
      <c r="F20" s="9">
        <f t="shared" si="0"/>
        <v>5.3350225225225222E-2</v>
      </c>
      <c r="G20" s="9"/>
      <c r="H20" s="12">
        <f t="shared" si="1"/>
        <v>5.3350225225225222E-2</v>
      </c>
      <c r="I20">
        <f>B5*$H$18+C5*$H$19+D5*$H$20+E5*$H$21</f>
        <v>0.2133153987320654</v>
      </c>
      <c r="J20">
        <f>I20/H20</f>
        <v>3.9983973419329621</v>
      </c>
    </row>
    <row r="21" spans="1:14" x14ac:dyDescent="0.3">
      <c r="A21" s="1" t="s">
        <v>14</v>
      </c>
      <c r="B21" s="7">
        <f>B14/$B$15</f>
        <v>0.56249999999999989</v>
      </c>
      <c r="C21" s="7">
        <f>C14/$C$15</f>
        <v>0.69444444444444442</v>
      </c>
      <c r="D21" s="7">
        <f>D14/$D$15</f>
        <v>0.5</v>
      </c>
      <c r="E21" s="7">
        <f>E14/$E$15</f>
        <v>0.60810810810810811</v>
      </c>
      <c r="F21" s="9">
        <f t="shared" si="0"/>
        <v>0.59126313813813813</v>
      </c>
      <c r="G21" s="9"/>
      <c r="H21" s="12">
        <f t="shared" si="1"/>
        <v>0.59126313813813813</v>
      </c>
      <c r="I21">
        <f>B6*$H$18+C6*$H$19+D6*$H$20+E6*$H$21</f>
        <v>2.5004692192192191</v>
      </c>
      <c r="J21">
        <f>I21/H21</f>
        <v>4.2290294421077688</v>
      </c>
    </row>
    <row r="22" spans="1:14" x14ac:dyDescent="0.3">
      <c r="A22" s="26"/>
      <c r="B22" s="29"/>
      <c r="C22" s="29"/>
      <c r="D22" s="29"/>
      <c r="E22" s="29"/>
      <c r="G22" s="9"/>
      <c r="H22" s="34"/>
      <c r="J22" s="14">
        <f>AVERAGE(J18:J21)</f>
        <v>4.1010742035611232</v>
      </c>
      <c r="K22" s="14" t="s">
        <v>1</v>
      </c>
    </row>
    <row r="23" spans="1:14" x14ac:dyDescent="0.3">
      <c r="A23" s="26"/>
      <c r="B23" s="29"/>
      <c r="C23" s="29"/>
      <c r="D23" s="29"/>
      <c r="E23" s="29"/>
      <c r="F23" s="9"/>
      <c r="G23" s="34"/>
    </row>
    <row r="24" spans="1:14" x14ac:dyDescent="0.3">
      <c r="A24" s="26"/>
      <c r="B24" s="29"/>
      <c r="C24" s="29"/>
      <c r="D24" s="29"/>
      <c r="E24" s="29"/>
      <c r="F24" s="9"/>
      <c r="G24" s="34"/>
    </row>
    <row r="25" spans="1:14" x14ac:dyDescent="0.3">
      <c r="A25" s="26"/>
      <c r="B25" s="29"/>
      <c r="C25" s="29"/>
      <c r="D25" s="29"/>
      <c r="E25" s="29"/>
      <c r="F25" s="9"/>
      <c r="G25" s="34"/>
    </row>
    <row r="26" spans="1:14" x14ac:dyDescent="0.3">
      <c r="A26" s="26"/>
      <c r="B26" s="29"/>
      <c r="C26" s="29"/>
      <c r="D26" s="29"/>
      <c r="E26" s="29"/>
      <c r="F26" s="9"/>
      <c r="G26" s="34"/>
    </row>
    <row r="27" spans="1:14" ht="27" customHeight="1" x14ac:dyDescent="0.3"/>
  </sheetData>
  <sortState xmlns:xlrd2="http://schemas.microsoft.com/office/spreadsheetml/2017/richdata2" ref="F100:F108">
    <sortCondition ref="F100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Μιχαήλ Σπηλιώτης</cp:lastModifiedBy>
  <cp:lastPrinted>2020-02-05T15:57:37Z</cp:lastPrinted>
  <dcterms:created xsi:type="dcterms:W3CDTF">2019-10-10T15:55:00Z</dcterms:created>
  <dcterms:modified xsi:type="dcterms:W3CDTF">2024-11-28T10:18:33Z</dcterms:modified>
</cp:coreProperties>
</file>