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s\Desktop\Dell Laptop\DUTH\TEFAA\"/>
    </mc:Choice>
  </mc:AlternateContent>
  <xr:revisionPtr revIDLastSave="0" documentId="13_ncr:1_{A6352716-4C3B-4C07-BD6C-9B6EAE84FEAE}" xr6:coauthVersionLast="47" xr6:coauthVersionMax="47" xr10:uidLastSave="{00000000-0000-0000-0000-000000000000}"/>
  <bookViews>
    <workbookView xWindow="-110" yWindow="-110" windowWidth="19420" windowHeight="10420" xr2:uid="{A20698CA-79F9-41AB-9688-B501244D452D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G26" i="1"/>
  <c r="F26" i="1"/>
  <c r="E26" i="1"/>
  <c r="E25" i="1"/>
  <c r="F25" i="1"/>
  <c r="G25" i="1" s="1"/>
  <c r="G24" i="1"/>
  <c r="F24" i="1"/>
  <c r="E24" i="1"/>
  <c r="D26" i="1"/>
  <c r="D25" i="1"/>
  <c r="D24" i="1"/>
  <c r="K17" i="1"/>
  <c r="C20" i="1"/>
  <c r="C19" i="1"/>
  <c r="E19" i="1"/>
  <c r="F19" i="1"/>
  <c r="D19" i="1"/>
  <c r="E18" i="1"/>
  <c r="F18" i="1"/>
  <c r="D18" i="1"/>
  <c r="E10" i="1"/>
  <c r="F10" i="1"/>
  <c r="G10" i="1" s="1"/>
  <c r="G9" i="1"/>
  <c r="F9" i="1"/>
  <c r="E9" i="1"/>
  <c r="D12" i="1"/>
  <c r="D11" i="1"/>
  <c r="D10" i="1"/>
  <c r="D9" i="1"/>
  <c r="C4" i="1"/>
  <c r="C3" i="1"/>
  <c r="E3" i="1"/>
  <c r="F3" i="1"/>
  <c r="G3" i="1"/>
  <c r="D3" i="1"/>
  <c r="E2" i="1"/>
  <c r="F2" i="1"/>
  <c r="G2" i="1"/>
  <c r="D2" i="1"/>
  <c r="A4" i="1"/>
  <c r="A3" i="1"/>
  <c r="A2" i="1"/>
  <c r="A1" i="1"/>
  <c r="E11" i="1" l="1"/>
  <c r="F11" i="1" s="1"/>
  <c r="G11" i="1" s="1"/>
  <c r="E12" i="1" l="1"/>
  <c r="F12" i="1" s="1"/>
  <c r="G12" i="1"/>
</calcChain>
</file>

<file path=xl/sharedStrings.xml><?xml version="1.0" encoding="utf-8"?>
<sst xmlns="http://schemas.openxmlformats.org/spreadsheetml/2006/main" count="13" uniqueCount="8">
  <si>
    <t>Χρόνος</t>
  </si>
  <si>
    <t>Δόση</t>
  </si>
  <si>
    <t>Τόκος</t>
  </si>
  <si>
    <t>Χρεολύσιο</t>
  </si>
  <si>
    <t>Υπόλοιπο</t>
  </si>
  <si>
    <t>(α) Βρείτε την ετήσια δόση</t>
  </si>
  <si>
    <t>(β) Καταρτίστε τον πίνακα εξόφλησης</t>
  </si>
  <si>
    <t>Έστω δάνειο 100000 για 3 έτη με επιτόκιο 10%. Το δάνειο εξοφλείται σε 3 ίσες ετήσεις δόσεις.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</si>
</sst>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00000000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0" applyNumberFormat="1"/>
    <xf numFmtId="10" fontId="0" fillId="0" borderId="0" xfId="1" applyNumberFormat="1" applyFont="1"/>
    <xf numFmtId="165" fontId="0" fillId="0" borderId="0" xfId="0" applyNumberFormat="1"/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64C0-36B6-493F-B706-A97E48662686}">
  <dimension ref="A1:K26"/>
  <sheetViews>
    <sheetView tabSelected="1" topLeftCell="A13" zoomScale="110" zoomScaleNormal="110" workbookViewId="0">
      <selection activeCell="K26" sqref="K26"/>
    </sheetView>
  </sheetViews>
  <sheetFormatPr defaultRowHeight="14.5" x14ac:dyDescent="0.35"/>
  <cols>
    <col min="1" max="1" width="15.90625" customWidth="1"/>
    <col min="11" max="11" width="20" bestFit="1" customWidth="1"/>
  </cols>
  <sheetData>
    <row r="1" spans="1:9" x14ac:dyDescent="0.35">
      <c r="A1">
        <f>1.05*100000</f>
        <v>105000</v>
      </c>
      <c r="C1">
        <v>0</v>
      </c>
      <c r="D1">
        <v>1</v>
      </c>
      <c r="E1">
        <v>2</v>
      </c>
      <c r="F1">
        <v>3</v>
      </c>
      <c r="G1">
        <v>4</v>
      </c>
      <c r="I1" s="1">
        <v>0.05</v>
      </c>
    </row>
    <row r="2" spans="1:9" x14ac:dyDescent="0.35">
      <c r="A2">
        <f>1.05^4</f>
        <v>1.21550625</v>
      </c>
      <c r="D2">
        <f>(1+$I$1)^D1</f>
        <v>1.05</v>
      </c>
      <c r="E2">
        <f t="shared" ref="E2:G2" si="0">(1+$I$1)^E1</f>
        <v>1.1025</v>
      </c>
      <c r="F2">
        <f t="shared" si="0"/>
        <v>1.1576250000000001</v>
      </c>
      <c r="G2">
        <f t="shared" si="0"/>
        <v>1.21550625</v>
      </c>
    </row>
    <row r="3" spans="1:9" x14ac:dyDescent="0.35">
      <c r="A3">
        <f>100000</f>
        <v>100000</v>
      </c>
      <c r="C3">
        <f>SUM(D3:G3)</f>
        <v>3.5459505041623602</v>
      </c>
      <c r="D3">
        <f>1/D2</f>
        <v>0.95238095238095233</v>
      </c>
      <c r="E3">
        <f t="shared" ref="E3:G3" si="1">1/E2</f>
        <v>0.90702947845804982</v>
      </c>
      <c r="F3">
        <f t="shared" si="1"/>
        <v>0.86383759853147601</v>
      </c>
      <c r="G3">
        <f t="shared" si="1"/>
        <v>0.82270247479188197</v>
      </c>
    </row>
    <row r="4" spans="1:9" x14ac:dyDescent="0.35">
      <c r="A4">
        <f>A2*A3</f>
        <v>121550.625</v>
      </c>
      <c r="C4">
        <f>A3/C3</f>
        <v>28201.183260346279</v>
      </c>
    </row>
    <row r="7" spans="1:9" x14ac:dyDescent="0.35">
      <c r="C7" t="s">
        <v>0</v>
      </c>
      <c r="D7" t="s">
        <v>1</v>
      </c>
      <c r="E7" t="s">
        <v>2</v>
      </c>
      <c r="F7" t="s">
        <v>3</v>
      </c>
      <c r="G7" t="s">
        <v>4</v>
      </c>
    </row>
    <row r="8" spans="1:9" x14ac:dyDescent="0.35">
      <c r="C8">
        <v>0</v>
      </c>
      <c r="G8">
        <v>100000</v>
      </c>
    </row>
    <row r="9" spans="1:9" x14ac:dyDescent="0.35">
      <c r="C9">
        <v>1</v>
      </c>
      <c r="D9">
        <f>C4</f>
        <v>28201.183260346279</v>
      </c>
      <c r="E9">
        <f>G8*$I$1</f>
        <v>5000</v>
      </c>
      <c r="F9">
        <f>D9-E9</f>
        <v>23201.183260346279</v>
      </c>
      <c r="G9">
        <f>G8-F9</f>
        <v>76798.816739653717</v>
      </c>
    </row>
    <row r="10" spans="1:9" x14ac:dyDescent="0.35">
      <c r="C10">
        <v>2</v>
      </c>
      <c r="D10">
        <f>D9</f>
        <v>28201.183260346279</v>
      </c>
      <c r="E10">
        <f t="shared" ref="E10:E12" si="2">G9*$I$1</f>
        <v>3839.9408369826861</v>
      </c>
      <c r="F10">
        <f t="shared" ref="F10:F12" si="3">D10-E10</f>
        <v>24361.242423363594</v>
      </c>
      <c r="G10">
        <f t="shared" ref="G10:G12" si="4">G9-F10</f>
        <v>52437.57431629012</v>
      </c>
    </row>
    <row r="11" spans="1:9" x14ac:dyDescent="0.35">
      <c r="C11">
        <v>3</v>
      </c>
      <c r="D11">
        <f>D10</f>
        <v>28201.183260346279</v>
      </c>
      <c r="E11">
        <f t="shared" si="2"/>
        <v>2621.878715814506</v>
      </c>
      <c r="F11">
        <f t="shared" si="3"/>
        <v>25579.304544531773</v>
      </c>
      <c r="G11">
        <f t="shared" si="4"/>
        <v>26858.269771758347</v>
      </c>
    </row>
    <row r="12" spans="1:9" x14ac:dyDescent="0.35">
      <c r="C12">
        <v>4</v>
      </c>
      <c r="D12">
        <f>D11</f>
        <v>28201.183260346279</v>
      </c>
      <c r="E12">
        <f t="shared" si="2"/>
        <v>1342.9134885879175</v>
      </c>
      <c r="F12">
        <f t="shared" si="3"/>
        <v>26858.269771758361</v>
      </c>
      <c r="G12">
        <f t="shared" si="4"/>
        <v>0</v>
      </c>
    </row>
    <row r="14" spans="1:9" x14ac:dyDescent="0.35">
      <c r="A14" t="s">
        <v>7</v>
      </c>
    </row>
    <row r="15" spans="1:9" x14ac:dyDescent="0.35">
      <c r="A15" t="s">
        <v>5</v>
      </c>
    </row>
    <row r="16" spans="1:9" x14ac:dyDescent="0.35">
      <c r="A16" t="s">
        <v>6</v>
      </c>
    </row>
    <row r="17" spans="1:11" x14ac:dyDescent="0.35">
      <c r="C17">
        <v>0</v>
      </c>
      <c r="D17">
        <v>1</v>
      </c>
      <c r="E17">
        <v>2</v>
      </c>
      <c r="F17">
        <v>3</v>
      </c>
      <c r="H17" s="1">
        <v>0.1</v>
      </c>
      <c r="K17">
        <f>100000*F18</f>
        <v>133100.00000000003</v>
      </c>
    </row>
    <row r="18" spans="1:11" x14ac:dyDescent="0.35">
      <c r="A18">
        <v>100000</v>
      </c>
      <c r="D18">
        <f>(1+$H$17)^D17</f>
        <v>1.1000000000000001</v>
      </c>
      <c r="E18">
        <f t="shared" ref="E18:F18" si="5">(1+$H$17)^E17</f>
        <v>1.2100000000000002</v>
      </c>
      <c r="F18">
        <f t="shared" si="5"/>
        <v>1.3310000000000004</v>
      </c>
    </row>
    <row r="19" spans="1:11" x14ac:dyDescent="0.35">
      <c r="C19">
        <f>SUM(D19:F19)</f>
        <v>2.4868519909842224</v>
      </c>
      <c r="D19">
        <f>1/D18</f>
        <v>0.90909090909090906</v>
      </c>
      <c r="E19">
        <f t="shared" ref="E19:F19" si="6">1/E18</f>
        <v>0.82644628099173545</v>
      </c>
      <c r="F19">
        <f t="shared" si="6"/>
        <v>0.75131480090157754</v>
      </c>
    </row>
    <row r="20" spans="1:11" x14ac:dyDescent="0.35">
      <c r="C20">
        <f>A18/C19</f>
        <v>40211.480362537768</v>
      </c>
    </row>
    <row r="22" spans="1:11" x14ac:dyDescent="0.35">
      <c r="C22" t="s">
        <v>0</v>
      </c>
      <c r="D22" t="s">
        <v>1</v>
      </c>
      <c r="E22" t="s">
        <v>2</v>
      </c>
      <c r="F22" t="s">
        <v>3</v>
      </c>
      <c r="G22" t="s">
        <v>4</v>
      </c>
    </row>
    <row r="23" spans="1:11" x14ac:dyDescent="0.35">
      <c r="C23">
        <v>0</v>
      </c>
      <c r="G23">
        <v>100000</v>
      </c>
    </row>
    <row r="24" spans="1:11" x14ac:dyDescent="0.35">
      <c r="C24">
        <v>1</v>
      </c>
      <c r="D24">
        <f>C20</f>
        <v>40211.480362537768</v>
      </c>
      <c r="E24">
        <f>G23*$H$17</f>
        <v>10000</v>
      </c>
      <c r="F24">
        <f>D24-E24</f>
        <v>30211.480362537768</v>
      </c>
      <c r="G24">
        <f>G23-F24</f>
        <v>69788.519637462232</v>
      </c>
    </row>
    <row r="25" spans="1:11" x14ac:dyDescent="0.35">
      <c r="C25">
        <v>2</v>
      </c>
      <c r="D25">
        <f>D24</f>
        <v>40211.480362537768</v>
      </c>
      <c r="E25">
        <f>G24*$H$17</f>
        <v>6978.8519637462232</v>
      </c>
      <c r="F25">
        <f>D25-E25</f>
        <v>33232.628398791545</v>
      </c>
      <c r="G25">
        <f>G24-F25</f>
        <v>36555.891238670687</v>
      </c>
    </row>
    <row r="26" spans="1:11" x14ac:dyDescent="0.35">
      <c r="C26">
        <v>3</v>
      </c>
      <c r="D26">
        <f>D25</f>
        <v>40211.480362537768</v>
      </c>
      <c r="E26">
        <f>G25*$H$17</f>
        <v>3655.5891238670688</v>
      </c>
      <c r="F26">
        <f>D26-E26</f>
        <v>36555.891238670702</v>
      </c>
      <c r="G26">
        <f>G25-F26</f>
        <v>0</v>
      </c>
      <c r="I26" s="2">
        <f>0.0157</f>
        <v>1.5699999999999999E-2</v>
      </c>
      <c r="J26" s="2">
        <f>ROUND(I26,2)</f>
        <v>0.02</v>
      </c>
      <c r="K26" s="3">
        <f>(J26-I26)/I26</f>
        <v>0.2738853503184715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POUFINAS THOMAS</dc:creator>
  <cp:lastModifiedBy>POUFINAS THOMAS</cp:lastModifiedBy>
  <dcterms:created xsi:type="dcterms:W3CDTF">2025-05-08T15:51:00Z</dcterms:created>
  <dcterms:modified xsi:type="dcterms:W3CDTF">2025-05-08T16:57:07Z</dcterms:modified>
</cp:coreProperties>
</file>