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6" yWindow="60" windowWidth="19416" windowHeight="9504" activeTab="1"/>
  </bookViews>
  <sheets>
    <sheet name="Φύλλο1 (2)" sheetId="4" r:id="rId1"/>
    <sheet name="Φύλλο1" sheetId="1" r:id="rId2"/>
    <sheet name="Φύλλο2" sheetId="2" r:id="rId3"/>
    <sheet name="Φύλλο3" sheetId="3" r:id="rId4"/>
  </sheets>
  <calcPr calcId="125725"/>
</workbook>
</file>

<file path=xl/calcChain.xml><?xml version="1.0" encoding="utf-8"?>
<calcChain xmlns="http://schemas.openxmlformats.org/spreadsheetml/2006/main">
  <c r="J17" i="1"/>
  <c r="J13"/>
  <c r="J12"/>
  <c r="J10"/>
  <c r="J9"/>
  <c r="J8"/>
  <c r="J7"/>
  <c r="J6"/>
  <c r="J5"/>
  <c r="J4"/>
  <c r="M2" i="3" a="1"/>
  <c r="M6" s="1"/>
  <c r="I5"/>
  <c r="I4"/>
  <c r="I3"/>
  <c r="I2"/>
  <c r="K22" i="1"/>
  <c r="G25"/>
  <c r="K17"/>
  <c r="K16"/>
  <c r="K15"/>
  <c r="K14"/>
  <c r="K13"/>
  <c r="K10"/>
  <c r="K4"/>
  <c r="G5" i="3"/>
  <c r="H5" s="1"/>
  <c r="J2" s="1"/>
  <c r="J3" s="1"/>
  <c r="J4" s="1"/>
  <c r="J5" s="1"/>
  <c r="J6" s="1"/>
  <c r="G4"/>
  <c r="G3"/>
  <c r="G2"/>
  <c r="M2" l="1"/>
  <c r="M3"/>
  <c r="M4"/>
  <c r="M5"/>
  <c r="K2" a="1"/>
  <c r="K5" l="1"/>
  <c r="K4"/>
  <c r="K6"/>
  <c r="K3"/>
  <c r="K2"/>
</calcChain>
</file>

<file path=xl/sharedStrings.xml><?xml version="1.0" encoding="utf-8"?>
<sst xmlns="http://schemas.openxmlformats.org/spreadsheetml/2006/main" count="168" uniqueCount="84">
  <si>
    <t>ΣΥΝΑΡΤΗΣΕΙΣ</t>
  </si>
  <si>
    <t>Ημερομηνια παραγγελίας</t>
  </si>
  <si>
    <t>Περιοχή</t>
  </si>
  <si>
    <t>ονομα Πελάτη</t>
  </si>
  <si>
    <t>Προϊόν</t>
  </si>
  <si>
    <t>Τεμάχια</t>
  </si>
  <si>
    <t>κοστος</t>
  </si>
  <si>
    <t>συνολο</t>
  </si>
  <si>
    <t>DSUM</t>
  </si>
  <si>
    <t>Νότια</t>
  </si>
  <si>
    <t>Ανατολικά</t>
  </si>
  <si>
    <t>Αντωνίου</t>
  </si>
  <si>
    <t>Στυλό</t>
  </si>
  <si>
    <t>DMAX</t>
  </si>
  <si>
    <t>Βόρεια</t>
  </si>
  <si>
    <t>Χατζοπούλου</t>
  </si>
  <si>
    <t>Μολύβια</t>
  </si>
  <si>
    <t>DMIN</t>
  </si>
  <si>
    <t>αθανασίου</t>
  </si>
  <si>
    <t>Γόμες</t>
  </si>
  <si>
    <t>DAVERAGE</t>
  </si>
  <si>
    <t>Παπαδόπουλος</t>
  </si>
  <si>
    <t>DCOUNT</t>
  </si>
  <si>
    <t>Αθανασίου</t>
  </si>
  <si>
    <t>DCOUNTA</t>
  </si>
  <si>
    <t>Χαριτούδη</t>
  </si>
  <si>
    <t>LEFT</t>
  </si>
  <si>
    <t>Παρσόπουλος</t>
  </si>
  <si>
    <t>RIGHT</t>
  </si>
  <si>
    <t>Ιακωβάκης</t>
  </si>
  <si>
    <t>MID</t>
  </si>
  <si>
    <t>CONCATENATE</t>
  </si>
  <si>
    <t>Ιακωβάκης Γόμες</t>
  </si>
  <si>
    <t>Αντωνοπουλου</t>
  </si>
  <si>
    <t>PROPER</t>
  </si>
  <si>
    <t>Παρταλίδης</t>
  </si>
  <si>
    <t>upper</t>
  </si>
  <si>
    <t>Lower</t>
  </si>
  <si>
    <t>Len</t>
  </si>
  <si>
    <t>if</t>
  </si>
  <si>
    <t>AND</t>
  </si>
  <si>
    <t>OR</t>
  </si>
  <si>
    <t>NOT</t>
  </si>
  <si>
    <t>TRIM</t>
  </si>
  <si>
    <t>ΑΘΡΟΙΣΜΑ</t>
  </si>
  <si>
    <t>ΕΚΠΤΩΣΗ</t>
  </si>
  <si>
    <t>ΤΕΛΙΚΟ 
ΠΟΣΟ</t>
  </si>
  <si>
    <t>ΕΙΔΟΣ</t>
  </si>
  <si>
    <t>ΤΙΜΗ</t>
  </si>
  <si>
    <t>SUM</t>
  </si>
  <si>
    <t>ΣΚΕΥΗ ΚΟΥΖΙΝΑΣ</t>
  </si>
  <si>
    <t>MAX</t>
  </si>
  <si>
    <t>ΕΠΙΠΛΑ</t>
  </si>
  <si>
    <t>MIN</t>
  </si>
  <si>
    <t>ΕΙΔΗ ΓΡΑΦΕΙΟΥ</t>
  </si>
  <si>
    <t>AVERAGE</t>
  </si>
  <si>
    <t>ΕΙΔΗ ΥΓΙΕΙΝΗΣ</t>
  </si>
  <si>
    <t>COUNT</t>
  </si>
  <si>
    <t>ΨΥΧΑΓΩΓΙΑ</t>
  </si>
  <si>
    <t>COUNTA</t>
  </si>
  <si>
    <t>COUNTIF</t>
  </si>
  <si>
    <t>SUMIF</t>
  </si>
  <si>
    <t>ROUND</t>
  </si>
  <si>
    <t>ROUNTDUP</t>
  </si>
  <si>
    <t>ROUNTDOWN</t>
  </si>
  <si>
    <t>RAND</t>
  </si>
  <si>
    <t>NOW</t>
  </si>
  <si>
    <t>TODAY</t>
  </si>
  <si>
    <t>YEAR</t>
  </si>
  <si>
    <t>MONTH</t>
  </si>
  <si>
    <t>DAY</t>
  </si>
  <si>
    <t>DATE</t>
  </si>
  <si>
    <t>DAYS360</t>
  </si>
  <si>
    <t>A</t>
  </si>
  <si>
    <t>B</t>
  </si>
  <si>
    <t>ΕΤΑΙΡΕΙΑ</t>
  </si>
  <si>
    <t>ΓΡΑΦΗΜΑ</t>
  </si>
  <si>
    <t>ΦΙΛΤΡΟ</t>
  </si>
  <si>
    <t>ΜΙΝ</t>
  </si>
  <si>
    <t>ΜΑΧ</t>
  </si>
  <si>
    <t>ΕΥΡΟΣ</t>
  </si>
  <si>
    <t>ΚΛΑΣΕΙΣ</t>
  </si>
  <si>
    <t>ΣΥΝΟΛΟ
ΚΛΑΣΕΩΝ</t>
  </si>
  <si>
    <t>FREQUENCY</t>
  </si>
</sst>
</file>

<file path=xl/styles.xml><?xml version="1.0" encoding="utf-8"?>
<styleSheet xmlns="http://schemas.openxmlformats.org/spreadsheetml/2006/main">
  <numFmts count="2">
    <numFmt numFmtId="164" formatCode="d/m/yyyy&quot; &quot;h&quot;:&quot;mm"/>
    <numFmt numFmtId="165" formatCode="#,##0.00&quot; &quot;[$€]"/>
  </numFmts>
  <fonts count="3">
    <font>
      <sz val="11"/>
      <color theme="1"/>
      <name val="Calibri"/>
      <family val="2"/>
      <charset val="161"/>
      <scheme val="minor"/>
    </font>
    <font>
      <sz val="11"/>
      <color rgb="FF000000"/>
      <name val="Calibri"/>
      <family val="2"/>
      <charset val="161"/>
    </font>
    <font>
      <b/>
      <sz val="11"/>
      <color rgb="FF000000"/>
      <name val="Calibri"/>
      <family val="2"/>
      <charset val="161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D0CECE"/>
        <bgColor rgb="FFD0CECE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8">
    <xf numFmtId="0" fontId="0" fillId="0" borderId="0" xfId="0"/>
    <xf numFmtId="0" fontId="1" fillId="0" borderId="0" xfId="1"/>
    <xf numFmtId="0" fontId="1" fillId="3" borderId="0" xfId="1" applyFill="1" applyAlignment="1">
      <alignment horizontal="center" vertical="center"/>
    </xf>
    <xf numFmtId="0" fontId="1" fillId="0" borderId="1" xfId="1" applyBorder="1"/>
    <xf numFmtId="14" fontId="1" fillId="0" borderId="0" xfId="1" applyNumberFormat="1" applyAlignment="1">
      <alignment horizontal="center" vertical="center"/>
    </xf>
    <xf numFmtId="0" fontId="1" fillId="0" borderId="0" xfId="1" applyAlignment="1">
      <alignment horizontal="center" vertical="center"/>
    </xf>
    <xf numFmtId="165" fontId="1" fillId="0" borderId="0" xfId="1" applyNumberFormat="1" applyAlignment="1">
      <alignment horizontal="center" vertical="center"/>
    </xf>
    <xf numFmtId="0" fontId="1" fillId="0" borderId="1" xfId="1" applyFill="1" applyBorder="1"/>
    <xf numFmtId="165" fontId="1" fillId="0" borderId="0" xfId="1" applyNumberFormat="1"/>
    <xf numFmtId="0" fontId="1" fillId="0" borderId="0" xfId="1" applyAlignment="1">
      <alignment wrapText="1"/>
    </xf>
    <xf numFmtId="0" fontId="1" fillId="0" borderId="0" xfId="2"/>
    <xf numFmtId="0" fontId="2" fillId="2" borderId="1" xfId="2" applyFont="1" applyFill="1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164" fontId="1" fillId="0" borderId="0" xfId="2" applyNumberFormat="1"/>
    <xf numFmtId="14" fontId="1" fillId="0" borderId="0" xfId="2" applyNumberFormat="1"/>
    <xf numFmtId="0" fontId="0" fillId="4" borderId="0" xfId="0" applyFill="1"/>
    <xf numFmtId="0" fontId="0" fillId="0" borderId="0" xfId="0" applyAlignment="1">
      <alignment wrapText="1"/>
    </xf>
    <xf numFmtId="0" fontId="1" fillId="2" borderId="1" xfId="1" applyFill="1" applyBorder="1" applyAlignment="1">
      <alignment horizontal="center"/>
    </xf>
  </cellXfs>
  <cellStyles count="3">
    <cellStyle name="Κανονικό" xfId="0" builtinId="0"/>
    <cellStyle name="Κανονικό 2" xfId="1"/>
    <cellStyle name="Κανονικό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6"/>
  <sheetViews>
    <sheetView workbookViewId="0">
      <selection activeCell="K7" sqref="K7"/>
    </sheetView>
  </sheetViews>
  <sheetFormatPr defaultRowHeight="14.4"/>
  <cols>
    <col min="2" max="2" width="16.109375" customWidth="1"/>
    <col min="3" max="3" width="9.44140625" bestFit="1" customWidth="1"/>
    <col min="4" max="4" width="15.77734375" customWidth="1"/>
    <col min="8" max="8" width="12.6640625" customWidth="1"/>
  </cols>
  <sheetData>
    <row r="1" spans="1:14">
      <c r="A1" s="15" t="s">
        <v>75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/>
      <c r="J1" s="1"/>
      <c r="K1" s="1"/>
      <c r="L1" s="1"/>
      <c r="M1" s="1"/>
      <c r="N1" s="1"/>
    </row>
    <row r="2" spans="1:14">
      <c r="A2" t="s">
        <v>73</v>
      </c>
      <c r="B2" s="4">
        <v>44348</v>
      </c>
      <c r="C2" s="5" t="s">
        <v>10</v>
      </c>
      <c r="D2" s="5" t="s">
        <v>11</v>
      </c>
      <c r="E2" s="5" t="s">
        <v>12</v>
      </c>
      <c r="F2" s="5">
        <v>95</v>
      </c>
      <c r="G2" s="6">
        <v>1.99</v>
      </c>
      <c r="H2" s="6"/>
      <c r="I2" s="1"/>
      <c r="J2" s="1"/>
      <c r="K2" s="1"/>
      <c r="L2" s="1"/>
      <c r="M2" s="1"/>
      <c r="N2" s="1"/>
    </row>
    <row r="3" spans="1:14">
      <c r="A3" t="s">
        <v>74</v>
      </c>
      <c r="B3" s="4">
        <v>44368</v>
      </c>
      <c r="C3" s="5" t="s">
        <v>14</v>
      </c>
      <c r="D3" s="5" t="s">
        <v>15</v>
      </c>
      <c r="E3" s="5" t="s">
        <v>16</v>
      </c>
      <c r="F3" s="5">
        <v>25</v>
      </c>
      <c r="G3" s="5">
        <v>2.99</v>
      </c>
      <c r="H3" s="6"/>
      <c r="I3" s="1"/>
      <c r="J3" s="1"/>
      <c r="K3" s="1"/>
      <c r="L3" s="1"/>
      <c r="M3" s="1"/>
      <c r="N3" s="1"/>
    </row>
    <row r="4" spans="1:14">
      <c r="A4" t="s">
        <v>73</v>
      </c>
      <c r="B4" s="4">
        <v>44379</v>
      </c>
      <c r="C4" s="5" t="s">
        <v>9</v>
      </c>
      <c r="D4" s="5" t="s">
        <v>18</v>
      </c>
      <c r="E4" s="5" t="s">
        <v>19</v>
      </c>
      <c r="F4" s="5">
        <v>38</v>
      </c>
      <c r="G4" s="5">
        <v>4.5599999999999996</v>
      </c>
      <c r="H4" s="6"/>
      <c r="I4" s="1"/>
      <c r="J4" s="1"/>
      <c r="K4" s="1"/>
      <c r="L4" s="1"/>
      <c r="M4" s="1"/>
      <c r="N4" s="1"/>
    </row>
    <row r="5" spans="1:14">
      <c r="A5" t="s">
        <v>74</v>
      </c>
      <c r="B5" s="4">
        <v>44402</v>
      </c>
      <c r="C5" s="5" t="s">
        <v>14</v>
      </c>
      <c r="D5" s="5" t="s">
        <v>21</v>
      </c>
      <c r="E5" s="5" t="s">
        <v>12</v>
      </c>
      <c r="F5" s="5">
        <v>45</v>
      </c>
      <c r="G5" s="5">
        <v>2.35</v>
      </c>
      <c r="H5" s="6"/>
      <c r="I5" s="1"/>
      <c r="J5" s="1"/>
      <c r="K5" s="1"/>
      <c r="L5" s="1"/>
      <c r="M5" s="1"/>
      <c r="N5" s="1"/>
    </row>
    <row r="6" spans="1:14">
      <c r="A6" t="s">
        <v>73</v>
      </c>
      <c r="B6" s="4">
        <v>44438</v>
      </c>
      <c r="C6" s="5" t="s">
        <v>9</v>
      </c>
      <c r="D6" s="5" t="s">
        <v>23</v>
      </c>
      <c r="E6" s="5" t="s">
        <v>12</v>
      </c>
      <c r="F6" s="5">
        <v>123</v>
      </c>
      <c r="G6" s="5">
        <v>2.0499999999999998</v>
      </c>
      <c r="H6" s="6"/>
      <c r="I6" s="1"/>
      <c r="J6" s="1"/>
      <c r="K6" s="1"/>
      <c r="L6" s="1"/>
      <c r="M6" s="1"/>
      <c r="N6" s="1"/>
    </row>
    <row r="7" spans="1:14">
      <c r="A7" t="s">
        <v>74</v>
      </c>
      <c r="B7" s="4">
        <v>44442</v>
      </c>
      <c r="C7" s="5" t="s">
        <v>10</v>
      </c>
      <c r="D7" s="5" t="s">
        <v>25</v>
      </c>
      <c r="E7" s="5" t="s">
        <v>16</v>
      </c>
      <c r="F7" s="5">
        <v>28</v>
      </c>
      <c r="G7" s="5">
        <v>4.34</v>
      </c>
      <c r="H7" s="6"/>
      <c r="I7" s="1"/>
      <c r="J7" s="1"/>
      <c r="K7" s="1"/>
      <c r="L7" s="1"/>
      <c r="M7" s="1"/>
      <c r="N7" s="1"/>
    </row>
    <row r="8" spans="1:14">
      <c r="A8" t="s">
        <v>73</v>
      </c>
      <c r="B8" s="4">
        <v>44443</v>
      </c>
      <c r="C8" s="5" t="s">
        <v>14</v>
      </c>
      <c r="D8" s="5" t="s">
        <v>27</v>
      </c>
      <c r="E8" s="5" t="s">
        <v>19</v>
      </c>
      <c r="F8" s="5">
        <v>45</v>
      </c>
      <c r="G8" s="5">
        <v>4.58</v>
      </c>
      <c r="H8" s="6"/>
      <c r="I8" s="1"/>
      <c r="J8" s="1"/>
      <c r="K8" s="1"/>
      <c r="L8" s="1"/>
      <c r="M8" s="1"/>
      <c r="N8" s="1"/>
    </row>
    <row r="9" spans="1:14">
      <c r="A9" t="s">
        <v>74</v>
      </c>
      <c r="B9" s="4">
        <v>44453</v>
      </c>
      <c r="C9" s="5" t="s">
        <v>9</v>
      </c>
      <c r="D9" s="5" t="s">
        <v>29</v>
      </c>
      <c r="E9" s="5" t="s">
        <v>12</v>
      </c>
      <c r="F9" s="5">
        <v>46</v>
      </c>
      <c r="G9" s="5">
        <v>2.65</v>
      </c>
      <c r="H9" s="6"/>
      <c r="I9" s="1"/>
      <c r="J9" s="1"/>
      <c r="K9" s="1"/>
      <c r="L9" s="1"/>
      <c r="M9" s="1"/>
      <c r="N9" s="1"/>
    </row>
    <row r="10" spans="1:14">
      <c r="A10" t="s">
        <v>73</v>
      </c>
      <c r="B10" s="4">
        <v>44463</v>
      </c>
      <c r="C10" s="5" t="s">
        <v>14</v>
      </c>
      <c r="D10" s="5" t="s">
        <v>15</v>
      </c>
      <c r="E10" s="5" t="s">
        <v>19</v>
      </c>
      <c r="F10" s="5">
        <v>78</v>
      </c>
      <c r="G10" s="5">
        <v>4.87</v>
      </c>
      <c r="H10" s="6"/>
      <c r="I10" s="1"/>
      <c r="J10" s="1"/>
      <c r="K10" s="1"/>
      <c r="L10" s="1"/>
      <c r="M10" s="1"/>
      <c r="N10" s="1"/>
    </row>
    <row r="11" spans="1:14">
      <c r="A11" t="s">
        <v>74</v>
      </c>
      <c r="B11" s="4">
        <v>44464</v>
      </c>
      <c r="C11" s="5" t="s">
        <v>10</v>
      </c>
      <c r="D11" s="5" t="s">
        <v>33</v>
      </c>
      <c r="E11" s="5" t="s">
        <v>16</v>
      </c>
      <c r="F11" s="5">
        <v>34</v>
      </c>
      <c r="G11" s="5">
        <v>4.0199999999999996</v>
      </c>
      <c r="H11" s="6"/>
      <c r="I11" s="1"/>
      <c r="J11" s="1"/>
      <c r="K11" s="1"/>
      <c r="L11" s="1"/>
      <c r="M11" s="1"/>
      <c r="N11" s="1"/>
    </row>
    <row r="12" spans="1:14">
      <c r="A12" t="s">
        <v>73</v>
      </c>
      <c r="B12" s="4">
        <v>44462</v>
      </c>
      <c r="C12" s="5" t="s">
        <v>10</v>
      </c>
      <c r="D12" s="5" t="s">
        <v>35</v>
      </c>
      <c r="E12" s="5" t="s">
        <v>12</v>
      </c>
      <c r="F12" s="5">
        <v>43</v>
      </c>
      <c r="G12" s="5">
        <v>2.78</v>
      </c>
      <c r="H12" s="6"/>
      <c r="I12" s="1"/>
      <c r="J12" s="1"/>
      <c r="K12" s="1"/>
      <c r="L12" s="1"/>
      <c r="M12" s="1"/>
      <c r="N12" s="1"/>
    </row>
    <row r="13" spans="1:14">
      <c r="B13" s="5"/>
      <c r="C13" s="5"/>
      <c r="D13" s="5"/>
      <c r="E13" s="5"/>
      <c r="F13" s="5"/>
      <c r="G13" s="5"/>
      <c r="H13" s="6"/>
      <c r="I13" s="1"/>
      <c r="J13" s="1"/>
      <c r="K13" s="1"/>
      <c r="L13" s="1"/>
      <c r="M13" s="1"/>
      <c r="N13" s="1"/>
    </row>
    <row r="14" spans="1:14">
      <c r="B14" s="5"/>
      <c r="C14" s="5"/>
      <c r="D14" s="5"/>
      <c r="E14" s="5"/>
      <c r="F14" s="5"/>
      <c r="G14" s="5"/>
      <c r="H14" s="6"/>
      <c r="I14" s="1"/>
    </row>
    <row r="15" spans="1:14">
      <c r="B15" s="5"/>
      <c r="C15" s="5"/>
      <c r="D15" s="5"/>
      <c r="E15" s="5"/>
      <c r="F15" s="5"/>
      <c r="G15" s="5"/>
      <c r="H15" s="6"/>
      <c r="I15" s="1"/>
    </row>
    <row r="16" spans="1:14">
      <c r="B16" s="1"/>
      <c r="C16" s="1"/>
      <c r="D16" s="1"/>
      <c r="E16" s="1"/>
      <c r="F16" s="1"/>
      <c r="G16" s="1"/>
      <c r="H16" s="1"/>
      <c r="I1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6"/>
  <sheetViews>
    <sheetView tabSelected="1" workbookViewId="0">
      <selection activeCell="J4" sqref="J4"/>
    </sheetView>
  </sheetViews>
  <sheetFormatPr defaultRowHeight="14.4"/>
  <cols>
    <col min="1" max="1" width="14.109375" customWidth="1"/>
    <col min="3" max="3" width="16.21875" customWidth="1"/>
    <col min="7" max="7" width="12.6640625" customWidth="1"/>
    <col min="9" max="9" width="13.33203125" bestFit="1" customWidth="1"/>
    <col min="10" max="10" width="18.33203125" customWidth="1"/>
    <col min="11" max="11" width="14.109375" bestFit="1" customWidth="1"/>
    <col min="12" max="12" width="20.44140625" customWidth="1"/>
    <col min="14" max="14" width="15.44140625" customWidth="1"/>
    <col min="20" max="20" width="18.6640625" customWidth="1"/>
  </cols>
  <sheetData>
    <row r="1" spans="1:18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</row>
    <row r="2" spans="1:18">
      <c r="B2" t="s">
        <v>9</v>
      </c>
    </row>
    <row r="3" spans="1:18">
      <c r="A3" s="1"/>
      <c r="B3" s="1"/>
      <c r="C3" s="1"/>
      <c r="D3" s="1"/>
      <c r="E3" s="1"/>
      <c r="F3" s="1"/>
      <c r="G3" s="1"/>
      <c r="H3" s="1"/>
      <c r="I3" s="17" t="s">
        <v>0</v>
      </c>
      <c r="J3" s="17"/>
      <c r="K3" s="1"/>
      <c r="L3" s="2" t="s">
        <v>1</v>
      </c>
      <c r="M3" s="2" t="s">
        <v>2</v>
      </c>
      <c r="N3" s="2" t="s">
        <v>3</v>
      </c>
      <c r="O3" s="2" t="s">
        <v>4</v>
      </c>
      <c r="P3" s="2" t="s">
        <v>5</v>
      </c>
      <c r="Q3" s="2" t="s">
        <v>6</v>
      </c>
      <c r="R3" s="2" t="s">
        <v>7</v>
      </c>
    </row>
    <row r="4" spans="1:18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1"/>
      <c r="I4" s="3" t="s">
        <v>8</v>
      </c>
      <c r="J4" s="3">
        <f>DSUM(A4:G15,7,A1:G2)</f>
        <v>0</v>
      </c>
      <c r="K4" s="1">
        <f>DSUM(A4:G15,7,L3:R4)</f>
        <v>0</v>
      </c>
      <c r="L4" s="1"/>
      <c r="M4" s="1" t="s">
        <v>9</v>
      </c>
      <c r="N4" s="1"/>
      <c r="O4" s="1"/>
      <c r="P4" s="1"/>
      <c r="Q4" s="1"/>
      <c r="R4" s="1"/>
    </row>
    <row r="5" spans="1:18">
      <c r="A5" s="4">
        <v>44348</v>
      </c>
      <c r="B5" s="5" t="s">
        <v>10</v>
      </c>
      <c r="C5" s="5" t="s">
        <v>11</v>
      </c>
      <c r="D5" s="5" t="s">
        <v>12</v>
      </c>
      <c r="E5" s="5">
        <v>95</v>
      </c>
      <c r="F5" s="6">
        <v>1.99</v>
      </c>
      <c r="G5" s="6"/>
      <c r="H5" s="1"/>
      <c r="I5" s="3" t="s">
        <v>13</v>
      </c>
      <c r="J5" s="3">
        <f>DMAX(A4:G15,5,A1:G2)</f>
        <v>123</v>
      </c>
      <c r="K5" s="1"/>
      <c r="L5" s="1"/>
      <c r="M5" s="1"/>
      <c r="N5" s="1"/>
      <c r="O5" s="1"/>
      <c r="P5" s="1"/>
      <c r="Q5" s="1"/>
      <c r="R5" s="1"/>
    </row>
    <row r="6" spans="1:18">
      <c r="A6" s="4">
        <v>44368</v>
      </c>
      <c r="B6" s="5" t="s">
        <v>14</v>
      </c>
      <c r="C6" s="5" t="s">
        <v>15</v>
      </c>
      <c r="D6" s="5" t="s">
        <v>16</v>
      </c>
      <c r="E6" s="5">
        <v>25</v>
      </c>
      <c r="F6" s="5">
        <v>2.99</v>
      </c>
      <c r="G6" s="6"/>
      <c r="H6" s="1"/>
      <c r="I6" s="3" t="s">
        <v>17</v>
      </c>
      <c r="J6" s="3">
        <f>DMIN(A4:G15,6,A1:G2)</f>
        <v>2.0499999999999998</v>
      </c>
      <c r="K6" s="1"/>
      <c r="L6" s="1"/>
      <c r="M6" s="1"/>
      <c r="N6" s="1"/>
      <c r="O6" s="1"/>
      <c r="P6" s="1"/>
      <c r="Q6" s="1"/>
      <c r="R6" s="1"/>
    </row>
    <row r="7" spans="1:18">
      <c r="A7" s="4">
        <v>44379</v>
      </c>
      <c r="B7" s="5" t="s">
        <v>9</v>
      </c>
      <c r="C7" s="5" t="s">
        <v>18</v>
      </c>
      <c r="D7" s="5" t="s">
        <v>19</v>
      </c>
      <c r="E7" s="5">
        <v>38</v>
      </c>
      <c r="F7" s="5">
        <v>4.5599999999999996</v>
      </c>
      <c r="G7" s="6"/>
      <c r="H7" s="1"/>
      <c r="I7" s="3" t="s">
        <v>20</v>
      </c>
      <c r="J7" s="3">
        <f>DAVERAGE(A4:G15,5,A1:G2)</f>
        <v>69</v>
      </c>
      <c r="K7" s="1"/>
      <c r="L7" s="1"/>
      <c r="M7" s="1"/>
      <c r="N7" s="1"/>
      <c r="O7" s="1"/>
      <c r="P7" s="1"/>
      <c r="Q7" s="1"/>
      <c r="R7" s="1"/>
    </row>
    <row r="8" spans="1:18">
      <c r="A8" s="4">
        <v>44402</v>
      </c>
      <c r="B8" s="5" t="s">
        <v>14</v>
      </c>
      <c r="C8" s="5" t="s">
        <v>21</v>
      </c>
      <c r="D8" s="5" t="s">
        <v>12</v>
      </c>
      <c r="E8" s="5">
        <v>45</v>
      </c>
      <c r="F8" s="5">
        <v>2.35</v>
      </c>
      <c r="G8" s="6"/>
      <c r="H8" s="1"/>
      <c r="I8" s="3" t="s">
        <v>22</v>
      </c>
      <c r="J8" s="3">
        <f>DCOUNT(A4:G15,7,A1:G2)</f>
        <v>0</v>
      </c>
      <c r="K8" s="1"/>
      <c r="L8" s="1"/>
      <c r="M8" s="1"/>
      <c r="N8" s="1"/>
      <c r="O8" s="1"/>
      <c r="P8" s="1"/>
      <c r="Q8" s="1"/>
      <c r="R8" s="1"/>
    </row>
    <row r="9" spans="1:18">
      <c r="A9" s="4">
        <v>44438</v>
      </c>
      <c r="B9" s="5" t="s">
        <v>9</v>
      </c>
      <c r="C9" s="5" t="s">
        <v>23</v>
      </c>
      <c r="D9" s="5" t="s">
        <v>12</v>
      </c>
      <c r="E9" s="5">
        <v>123</v>
      </c>
      <c r="F9" s="5">
        <v>2.0499999999999998</v>
      </c>
      <c r="G9" s="6"/>
      <c r="H9" s="1"/>
      <c r="I9" s="3" t="s">
        <v>24</v>
      </c>
      <c r="J9" s="3">
        <f>DCOUNT(A4:G15,7,A1:G2)</f>
        <v>0</v>
      </c>
      <c r="K9" s="1"/>
      <c r="L9" s="1"/>
      <c r="M9" s="1"/>
      <c r="N9" s="1"/>
      <c r="O9" s="1"/>
      <c r="P9" s="1"/>
      <c r="Q9" s="1"/>
      <c r="R9" s="1"/>
    </row>
    <row r="10" spans="1:18">
      <c r="A10" s="4">
        <v>44442</v>
      </c>
      <c r="B10" s="5" t="s">
        <v>10</v>
      </c>
      <c r="C10" s="5" t="s">
        <v>25</v>
      </c>
      <c r="D10" s="5" t="s">
        <v>16</v>
      </c>
      <c r="E10" s="5">
        <v>28</v>
      </c>
      <c r="F10" s="5">
        <v>4.34</v>
      </c>
      <c r="G10" s="6"/>
      <c r="H10" s="1"/>
      <c r="I10" s="7" t="s">
        <v>26</v>
      </c>
      <c r="J10" s="3" t="str">
        <f>LEFT(C8,7)</f>
        <v>Παπαδόπ</v>
      </c>
      <c r="K10" s="1" t="str">
        <f>LEFT(B5,4)</f>
        <v>Ανατ</v>
      </c>
      <c r="L10" s="1"/>
      <c r="M10" s="1"/>
      <c r="N10" s="1"/>
      <c r="O10" s="1"/>
      <c r="P10" s="1"/>
      <c r="Q10" s="1"/>
      <c r="R10" s="1"/>
    </row>
    <row r="11" spans="1:18">
      <c r="A11" s="4">
        <v>44443</v>
      </c>
      <c r="B11" s="5" t="s">
        <v>14</v>
      </c>
      <c r="C11" s="5" t="s">
        <v>27</v>
      </c>
      <c r="D11" s="5" t="s">
        <v>19</v>
      </c>
      <c r="E11" s="5">
        <v>45</v>
      </c>
      <c r="F11" s="5">
        <v>4.58</v>
      </c>
      <c r="G11" s="6"/>
      <c r="H11" s="1"/>
      <c r="I11" s="7" t="s">
        <v>28</v>
      </c>
      <c r="J11" s="3"/>
      <c r="K11" s="1"/>
      <c r="L11" s="1"/>
      <c r="M11" s="1"/>
      <c r="N11" s="1"/>
      <c r="O11" s="1"/>
      <c r="P11" s="1"/>
      <c r="Q11" s="1"/>
      <c r="R11" s="1"/>
    </row>
    <row r="12" spans="1:18">
      <c r="A12" s="4">
        <v>44453</v>
      </c>
      <c r="B12" s="5" t="s">
        <v>9</v>
      </c>
      <c r="C12" s="5" t="s">
        <v>29</v>
      </c>
      <c r="D12" s="5" t="s">
        <v>12</v>
      </c>
      <c r="E12" s="5">
        <v>46</v>
      </c>
      <c r="F12" s="5">
        <v>2.65</v>
      </c>
      <c r="G12" s="6"/>
      <c r="H12" s="1"/>
      <c r="I12" s="7" t="s">
        <v>30</v>
      </c>
      <c r="J12" s="3" t="str">
        <f>MID(C10,2,8)</f>
        <v>αριτούδη</v>
      </c>
      <c r="K12" s="1"/>
      <c r="L12" s="1"/>
      <c r="M12" s="1"/>
      <c r="N12" s="1"/>
      <c r="O12" s="1"/>
      <c r="P12" s="1"/>
      <c r="Q12" s="1"/>
      <c r="R12" s="1"/>
    </row>
    <row r="13" spans="1:18">
      <c r="A13" s="4">
        <v>44463</v>
      </c>
      <c r="B13" s="5" t="s">
        <v>14</v>
      </c>
      <c r="C13" s="5" t="s">
        <v>15</v>
      </c>
      <c r="D13" s="5" t="s">
        <v>19</v>
      </c>
      <c r="E13" s="5">
        <v>78</v>
      </c>
      <c r="F13" s="5">
        <v>4.87</v>
      </c>
      <c r="G13" s="6"/>
      <c r="H13" s="1"/>
      <c r="I13" s="7" t="s">
        <v>31</v>
      </c>
      <c r="J13" s="3" t="str">
        <f>CONCATENATE(C10," ",D10)</f>
        <v>Χαριτούδη Μολύβια</v>
      </c>
      <c r="K13" s="1" t="str">
        <f>CONCATENATE(C5," ",D5)</f>
        <v>Αντωνίου Στυλό</v>
      </c>
      <c r="L13" s="1"/>
      <c r="M13" s="1"/>
      <c r="N13" s="1"/>
      <c r="O13" s="1"/>
      <c r="P13" s="1"/>
      <c r="Q13" s="1"/>
      <c r="R13" s="1"/>
    </row>
    <row r="14" spans="1:18">
      <c r="A14" s="4">
        <v>44464</v>
      </c>
      <c r="B14" s="5" t="s">
        <v>10</v>
      </c>
      <c r="C14" s="5" t="s">
        <v>33</v>
      </c>
      <c r="D14" s="5" t="s">
        <v>16</v>
      </c>
      <c r="E14" s="5">
        <v>34</v>
      </c>
      <c r="F14" s="5">
        <v>4.0199999999999996</v>
      </c>
      <c r="G14" s="6"/>
      <c r="H14" s="1"/>
      <c r="I14" s="7" t="s">
        <v>34</v>
      </c>
      <c r="J14" s="3" t="s">
        <v>23</v>
      </c>
      <c r="K14" s="1" t="str">
        <f>PROPER(C7)</f>
        <v>Αθανασίου</v>
      </c>
      <c r="L14" s="1"/>
      <c r="M14" s="1"/>
      <c r="N14" s="1"/>
      <c r="O14" s="1"/>
      <c r="P14" s="1"/>
      <c r="Q14" s="1"/>
      <c r="R14" s="1"/>
    </row>
    <row r="15" spans="1:18">
      <c r="A15" s="4">
        <v>44462</v>
      </c>
      <c r="B15" s="5" t="s">
        <v>10</v>
      </c>
      <c r="C15" s="5" t="s">
        <v>35</v>
      </c>
      <c r="D15" s="5" t="s">
        <v>12</v>
      </c>
      <c r="E15" s="5">
        <v>43</v>
      </c>
      <c r="F15" s="5">
        <v>2.78</v>
      </c>
      <c r="G15" s="6"/>
      <c r="H15" s="1"/>
      <c r="I15" s="7" t="s">
        <v>36</v>
      </c>
      <c r="J15" s="3"/>
      <c r="K15" s="1" t="str">
        <f>UPPER(C7)</f>
        <v>ΑΘΑΝΑΣΙΟΥ</v>
      </c>
      <c r="L15" s="1"/>
      <c r="M15" s="1"/>
      <c r="N15" s="1"/>
      <c r="O15" s="1"/>
      <c r="P15" s="1"/>
      <c r="Q15" s="1"/>
      <c r="R15" s="1"/>
    </row>
    <row r="16" spans="1:18">
      <c r="A16" s="5"/>
      <c r="B16" s="5"/>
      <c r="C16" s="5"/>
      <c r="D16" s="5"/>
      <c r="E16" s="5"/>
      <c r="F16" s="5"/>
      <c r="G16" s="6"/>
      <c r="H16" s="1"/>
      <c r="I16" s="7" t="s">
        <v>37</v>
      </c>
      <c r="J16" s="3"/>
      <c r="K16" s="1" t="str">
        <f>LOWER(C6)</f>
        <v>χατζοπούλου</v>
      </c>
      <c r="L16" s="1"/>
      <c r="M16" s="1"/>
      <c r="N16" s="1"/>
      <c r="O16" s="1"/>
      <c r="P16" s="1"/>
      <c r="Q16" s="1"/>
      <c r="R16" s="1"/>
    </row>
    <row r="17" spans="1:11">
      <c r="A17" s="5"/>
      <c r="B17" s="5"/>
      <c r="C17" s="5"/>
      <c r="D17" s="5"/>
      <c r="E17" s="5"/>
      <c r="F17" s="5"/>
      <c r="G17" s="6"/>
      <c r="H17" s="1"/>
      <c r="I17" s="7" t="s">
        <v>38</v>
      </c>
      <c r="J17" s="3">
        <f>LEN(C11)</f>
        <v>11</v>
      </c>
      <c r="K17">
        <f>LEN(C7)</f>
        <v>9</v>
      </c>
    </row>
    <row r="18" spans="1:11">
      <c r="A18" s="5"/>
      <c r="B18" s="5"/>
      <c r="C18" s="5"/>
      <c r="D18" s="5"/>
      <c r="E18" s="5"/>
      <c r="F18" s="5"/>
      <c r="G18" s="6"/>
      <c r="H18" s="1"/>
      <c r="I18" s="7" t="s">
        <v>39</v>
      </c>
      <c r="J18" s="3">
        <v>100</v>
      </c>
    </row>
    <row r="19" spans="1:11">
      <c r="A19" s="1"/>
      <c r="B19" s="1"/>
      <c r="C19" s="1"/>
      <c r="D19" s="1"/>
      <c r="E19" s="1"/>
      <c r="F19" s="1"/>
      <c r="G19" s="1"/>
      <c r="H19" s="1"/>
      <c r="I19" s="3" t="s">
        <v>40</v>
      </c>
      <c r="J19" s="3"/>
    </row>
    <row r="20" spans="1:11">
      <c r="A20" s="1"/>
      <c r="B20" s="1"/>
      <c r="C20" s="1"/>
      <c r="D20" s="1"/>
      <c r="E20" s="1"/>
      <c r="F20" s="1"/>
      <c r="G20" s="1"/>
      <c r="H20" s="1"/>
      <c r="I20" s="3" t="s">
        <v>41</v>
      </c>
      <c r="J20" s="3"/>
    </row>
    <row r="21" spans="1:11">
      <c r="A21" s="1"/>
      <c r="B21" s="1"/>
      <c r="C21" s="1"/>
      <c r="D21" s="1"/>
      <c r="E21" s="1"/>
      <c r="F21" s="1"/>
      <c r="G21" s="1"/>
      <c r="H21" s="1"/>
      <c r="I21" s="3" t="s">
        <v>42</v>
      </c>
      <c r="J21" s="3"/>
    </row>
    <row r="22" spans="1:11">
      <c r="A22" s="1"/>
      <c r="B22" s="1"/>
      <c r="C22" s="1"/>
      <c r="D22" s="1"/>
      <c r="E22" s="1"/>
      <c r="F22" s="1"/>
      <c r="G22" s="1"/>
      <c r="H22" s="1"/>
      <c r="I22" s="3" t="s">
        <v>43</v>
      </c>
      <c r="J22" s="3" t="s">
        <v>32</v>
      </c>
      <c r="K22" t="str">
        <f>TRIM(K13)</f>
        <v>Αντωνίου Στυλό</v>
      </c>
    </row>
    <row r="23" spans="1:11">
      <c r="A23" s="1"/>
      <c r="B23" s="1"/>
      <c r="C23" s="1"/>
      <c r="D23" s="1"/>
      <c r="E23" s="1"/>
      <c r="F23" s="1"/>
      <c r="G23" s="1"/>
      <c r="H23" s="1"/>
      <c r="I23" s="3" t="s">
        <v>76</v>
      </c>
      <c r="J23" s="3"/>
    </row>
    <row r="24" spans="1:11">
      <c r="A24" s="1"/>
      <c r="B24" s="1"/>
      <c r="C24" s="1"/>
      <c r="D24" s="1"/>
      <c r="E24" s="1"/>
      <c r="F24" s="1" t="s">
        <v>44</v>
      </c>
      <c r="G24" s="8"/>
      <c r="H24" s="1"/>
      <c r="I24" s="1" t="s">
        <v>77</v>
      </c>
      <c r="J24" s="1"/>
    </row>
    <row r="25" spans="1:11">
      <c r="A25" s="1"/>
      <c r="B25" s="1"/>
      <c r="C25" s="1"/>
      <c r="D25" s="1"/>
      <c r="E25" s="1"/>
      <c r="F25" s="1" t="s">
        <v>45</v>
      </c>
      <c r="G25" s="1">
        <f>IF(G24&gt;2000,G24*0.1,0)</f>
        <v>0</v>
      </c>
      <c r="H25" s="1"/>
      <c r="I25" s="1"/>
      <c r="J25" s="1"/>
    </row>
    <row r="26" spans="1:11" ht="28.8">
      <c r="A26" s="1"/>
      <c r="B26" s="1"/>
      <c r="C26" s="1"/>
      <c r="D26" s="1"/>
      <c r="E26" s="1"/>
      <c r="F26" s="9" t="s">
        <v>46</v>
      </c>
      <c r="G26" s="1"/>
      <c r="H26" s="1"/>
      <c r="I26" s="1"/>
      <c r="J26" s="1"/>
    </row>
  </sheetData>
  <mergeCells count="1">
    <mergeCell ref="I3:J3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H22"/>
  <sheetViews>
    <sheetView workbookViewId="0">
      <selection activeCell="E23" sqref="E23"/>
    </sheetView>
  </sheetViews>
  <sheetFormatPr defaultRowHeight="14.4"/>
  <cols>
    <col min="1" max="1" width="16.109375" customWidth="1"/>
    <col min="6" max="6" width="16.88671875" customWidth="1"/>
  </cols>
  <sheetData>
    <row r="4" spans="1:8">
      <c r="A4" s="11" t="s">
        <v>47</v>
      </c>
      <c r="B4" s="11" t="s">
        <v>48</v>
      </c>
      <c r="C4" s="10"/>
      <c r="D4" s="10"/>
      <c r="E4" s="10" t="s">
        <v>49</v>
      </c>
      <c r="F4" s="10"/>
      <c r="G4" s="10"/>
      <c r="H4" s="10"/>
    </row>
    <row r="5" spans="1:8">
      <c r="A5" s="12" t="s">
        <v>50</v>
      </c>
      <c r="B5" s="12">
        <v>78.56</v>
      </c>
      <c r="C5" s="10"/>
      <c r="D5" s="10"/>
      <c r="E5" s="10" t="s">
        <v>51</v>
      </c>
      <c r="F5" s="10"/>
      <c r="G5" s="10"/>
      <c r="H5" s="10"/>
    </row>
    <row r="6" spans="1:8">
      <c r="A6" s="12" t="s">
        <v>52</v>
      </c>
      <c r="B6" s="12">
        <v>85.45</v>
      </c>
      <c r="C6" s="10"/>
      <c r="D6" s="10"/>
      <c r="E6" s="10" t="s">
        <v>53</v>
      </c>
      <c r="F6" s="10"/>
      <c r="G6" s="10"/>
      <c r="H6" s="10"/>
    </row>
    <row r="7" spans="1:8">
      <c r="A7" s="12" t="s">
        <v>54</v>
      </c>
      <c r="B7" s="12">
        <v>89.34</v>
      </c>
      <c r="C7" s="10"/>
      <c r="D7" s="10"/>
      <c r="E7" s="10" t="s">
        <v>55</v>
      </c>
      <c r="F7" s="10"/>
      <c r="G7" s="10"/>
      <c r="H7" s="10"/>
    </row>
    <row r="8" spans="1:8">
      <c r="A8" s="12" t="s">
        <v>56</v>
      </c>
      <c r="B8" s="12">
        <v>56</v>
      </c>
      <c r="C8" s="10"/>
      <c r="D8" s="10"/>
      <c r="E8" s="10" t="s">
        <v>57</v>
      </c>
      <c r="F8" s="10">
        <v>6</v>
      </c>
      <c r="G8" s="10"/>
      <c r="H8" s="10"/>
    </row>
    <row r="9" spans="1:8">
      <c r="A9" s="12" t="s">
        <v>58</v>
      </c>
      <c r="B9" s="12">
        <v>45</v>
      </c>
      <c r="C9" s="10"/>
      <c r="D9" s="10"/>
      <c r="E9" s="10" t="s">
        <v>59</v>
      </c>
      <c r="F9" s="10">
        <v>6</v>
      </c>
      <c r="G9" s="10"/>
      <c r="H9" s="10"/>
    </row>
    <row r="10" spans="1:8">
      <c r="A10" s="12" t="s">
        <v>52</v>
      </c>
      <c r="B10" s="12">
        <v>46.87</v>
      </c>
      <c r="C10" s="10"/>
      <c r="D10" s="10"/>
      <c r="E10" s="10" t="s">
        <v>60</v>
      </c>
      <c r="F10" s="10">
        <v>3</v>
      </c>
      <c r="G10" s="10"/>
      <c r="H10" s="10"/>
    </row>
    <row r="11" spans="1:8">
      <c r="A11" s="10"/>
      <c r="B11" s="10"/>
      <c r="C11" s="10"/>
      <c r="D11" s="10"/>
      <c r="E11" s="10" t="s">
        <v>61</v>
      </c>
      <c r="F11" s="10">
        <v>132.32</v>
      </c>
      <c r="G11" s="10"/>
      <c r="H11" s="10"/>
    </row>
    <row r="12" spans="1:8">
      <c r="A12" s="10"/>
      <c r="B12" s="10"/>
      <c r="C12" s="10"/>
      <c r="D12" s="10"/>
      <c r="E12" s="10" t="s">
        <v>62</v>
      </c>
      <c r="F12" s="10">
        <v>78.599999999999994</v>
      </c>
      <c r="G12" s="10"/>
      <c r="H12" s="10"/>
    </row>
    <row r="13" spans="1:8">
      <c r="A13" s="10"/>
      <c r="B13" s="10"/>
      <c r="C13" s="10"/>
      <c r="D13" s="10"/>
      <c r="E13" s="10" t="s">
        <v>63</v>
      </c>
      <c r="F13" s="10"/>
      <c r="G13" s="10"/>
      <c r="H13" s="10"/>
    </row>
    <row r="14" spans="1:8">
      <c r="A14" s="10"/>
      <c r="B14" s="10"/>
      <c r="C14" s="10"/>
      <c r="D14" s="10"/>
      <c r="E14" s="10" t="s">
        <v>64</v>
      </c>
      <c r="F14" s="10"/>
      <c r="G14" s="10"/>
      <c r="H14" s="10"/>
    </row>
    <row r="15" spans="1:8">
      <c r="A15" s="10"/>
      <c r="B15" s="10"/>
      <c r="C15" s="10"/>
      <c r="D15" s="10"/>
      <c r="E15" s="10" t="s">
        <v>65</v>
      </c>
      <c r="F15" s="10"/>
      <c r="G15" s="10"/>
    </row>
    <row r="16" spans="1:8">
      <c r="A16" s="10"/>
      <c r="B16" s="10"/>
      <c r="C16" s="10"/>
      <c r="D16" s="10"/>
      <c r="E16" s="10" t="s">
        <v>66</v>
      </c>
      <c r="F16" s="13">
        <v>44879.42963136574</v>
      </c>
      <c r="G16" s="10"/>
      <c r="H16" s="10"/>
    </row>
    <row r="17" spans="1:8">
      <c r="A17" s="10"/>
      <c r="B17" s="10"/>
      <c r="C17" s="10"/>
      <c r="D17" s="10"/>
      <c r="E17" s="10" t="s">
        <v>67</v>
      </c>
      <c r="F17" s="14">
        <v>44879</v>
      </c>
      <c r="G17" s="10"/>
      <c r="H17" s="10"/>
    </row>
    <row r="18" spans="1:8">
      <c r="E18" s="10" t="s">
        <v>68</v>
      </c>
      <c r="F18" s="10">
        <v>2022</v>
      </c>
    </row>
    <row r="19" spans="1:8">
      <c r="E19" s="10" t="s">
        <v>69</v>
      </c>
      <c r="F19" s="10"/>
    </row>
    <row r="20" spans="1:8">
      <c r="E20" s="10" t="s">
        <v>70</v>
      </c>
      <c r="F20" s="10"/>
    </row>
    <row r="21" spans="1:8">
      <c r="E21" s="10" t="s">
        <v>71</v>
      </c>
      <c r="F21" s="14">
        <v>44632</v>
      </c>
    </row>
    <row r="22" spans="1:8">
      <c r="E22" s="10" t="s">
        <v>72</v>
      </c>
      <c r="F22" s="10">
        <v>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2:M12"/>
  <sheetViews>
    <sheetView workbookViewId="0">
      <selection activeCell="M1" sqref="M1:M1048576"/>
    </sheetView>
  </sheetViews>
  <sheetFormatPr defaultRowHeight="14.4"/>
  <cols>
    <col min="1" max="5" width="5.6640625" customWidth="1"/>
    <col min="6" max="6" width="8.77734375" bestFit="1" customWidth="1"/>
    <col min="7" max="11" width="5.6640625" customWidth="1"/>
    <col min="12" max="12" width="10.77734375" bestFit="1" customWidth="1"/>
    <col min="13" max="13" width="5.6640625" customWidth="1"/>
  </cols>
  <sheetData>
    <row r="2" spans="1:13" ht="15" customHeight="1">
      <c r="A2">
        <v>23</v>
      </c>
      <c r="B2">
        <v>25</v>
      </c>
      <c r="C2">
        <v>56</v>
      </c>
      <c r="D2">
        <v>57</v>
      </c>
      <c r="F2" t="s">
        <v>78</v>
      </c>
      <c r="G2">
        <f>MIN(A2:D12)</f>
        <v>1</v>
      </c>
      <c r="I2">
        <f>MIN(A2:D12)</f>
        <v>1</v>
      </c>
      <c r="J2">
        <f>G2+$H$5</f>
        <v>48</v>
      </c>
      <c r="K2">
        <f t="array" ref="K2:K6">FREQUENCY(A2:D12,J2:J6)</f>
        <v>34</v>
      </c>
      <c r="L2" t="s">
        <v>83</v>
      </c>
      <c r="M2">
        <f t="array" ref="M2:M6">FREQUENCY(A2:D12,J2:J6)</f>
        <v>34</v>
      </c>
    </row>
    <row r="3" spans="1:13" ht="15" customHeight="1">
      <c r="A3">
        <v>34</v>
      </c>
      <c r="B3">
        <v>45</v>
      </c>
      <c r="C3">
        <v>78</v>
      </c>
      <c r="D3">
        <v>43</v>
      </c>
      <c r="F3" t="s">
        <v>79</v>
      </c>
      <c r="G3">
        <f>MAX(A2:D12)</f>
        <v>234</v>
      </c>
      <c r="I3">
        <f>MAX(A2:D12)</f>
        <v>234</v>
      </c>
      <c r="J3">
        <f>J2+$H$5</f>
        <v>95</v>
      </c>
      <c r="K3">
        <v>7</v>
      </c>
      <c r="M3">
        <v>7</v>
      </c>
    </row>
    <row r="4" spans="1:13" ht="15" customHeight="1">
      <c r="A4">
        <v>47</v>
      </c>
      <c r="B4">
        <v>26</v>
      </c>
      <c r="C4">
        <v>34</v>
      </c>
      <c r="D4">
        <v>87</v>
      </c>
      <c r="F4" t="s">
        <v>80</v>
      </c>
      <c r="G4">
        <f>G3-G2</f>
        <v>233</v>
      </c>
      <c r="I4">
        <f>I3-I2</f>
        <v>233</v>
      </c>
      <c r="J4">
        <f t="shared" ref="J4:J6" si="0">J3+$H$5</f>
        <v>142</v>
      </c>
      <c r="K4">
        <v>2</v>
      </c>
      <c r="M4">
        <v>2</v>
      </c>
    </row>
    <row r="5" spans="1:13">
      <c r="A5">
        <v>26</v>
      </c>
      <c r="B5">
        <v>87</v>
      </c>
      <c r="C5">
        <v>54</v>
      </c>
      <c r="D5">
        <v>45</v>
      </c>
      <c r="F5" t="s">
        <v>81</v>
      </c>
      <c r="G5">
        <f>G4/G6</f>
        <v>46.6</v>
      </c>
      <c r="H5">
        <f>ROUNDUP(G5,0)</f>
        <v>47</v>
      </c>
      <c r="I5">
        <f>I4/5</f>
        <v>46.6</v>
      </c>
      <c r="J5">
        <f t="shared" si="0"/>
        <v>189</v>
      </c>
      <c r="K5">
        <v>0</v>
      </c>
      <c r="M5">
        <v>0</v>
      </c>
    </row>
    <row r="6" spans="1:13" ht="28.8">
      <c r="A6">
        <v>34</v>
      </c>
      <c r="B6">
        <v>16</v>
      </c>
      <c r="C6">
        <v>234</v>
      </c>
      <c r="D6">
        <v>34</v>
      </c>
      <c r="F6" s="16" t="s">
        <v>82</v>
      </c>
      <c r="G6">
        <v>5</v>
      </c>
      <c r="J6">
        <f t="shared" si="0"/>
        <v>236</v>
      </c>
      <c r="K6">
        <v>1</v>
      </c>
      <c r="M6">
        <v>1</v>
      </c>
    </row>
    <row r="7" spans="1:13" ht="15" customHeight="1">
      <c r="A7">
        <v>23</v>
      </c>
      <c r="B7">
        <v>35</v>
      </c>
      <c r="C7">
        <v>29</v>
      </c>
      <c r="D7">
        <v>28</v>
      </c>
    </row>
    <row r="8" spans="1:13" ht="15" customHeight="1">
      <c r="A8">
        <v>1</v>
      </c>
      <c r="B8">
        <v>23</v>
      </c>
      <c r="C8">
        <v>45</v>
      </c>
      <c r="D8">
        <v>123</v>
      </c>
    </row>
    <row r="9" spans="1:13">
      <c r="A9">
        <v>23</v>
      </c>
      <c r="B9">
        <v>17</v>
      </c>
      <c r="C9">
        <v>12</v>
      </c>
      <c r="D9">
        <v>112</v>
      </c>
    </row>
    <row r="10" spans="1:13">
      <c r="A10">
        <v>12</v>
      </c>
      <c r="B10">
        <v>38</v>
      </c>
      <c r="C10">
        <v>34</v>
      </c>
      <c r="D10">
        <v>26</v>
      </c>
    </row>
    <row r="11" spans="1:13">
      <c r="A11">
        <v>32</v>
      </c>
      <c r="B11">
        <v>31</v>
      </c>
      <c r="C11">
        <v>56</v>
      </c>
      <c r="D11">
        <v>23</v>
      </c>
    </row>
    <row r="12" spans="1:13">
      <c r="A12">
        <v>25</v>
      </c>
      <c r="B12">
        <v>25</v>
      </c>
      <c r="C12">
        <v>14</v>
      </c>
      <c r="D12">
        <v>26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4</vt:i4>
      </vt:variant>
    </vt:vector>
  </HeadingPairs>
  <TitlesOfParts>
    <vt:vector size="4" baseType="lpstr">
      <vt:lpstr>Φύλλο1 (2)</vt:lpstr>
      <vt:lpstr>Φύλλο1</vt:lpstr>
      <vt:lpstr>Φύλλο2</vt:lpstr>
      <vt:lpstr>Φύλλο3</vt:lpstr>
    </vt:vector>
  </TitlesOfParts>
  <Company>HP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lampi</dc:creator>
  <cp:lastModifiedBy>george</cp:lastModifiedBy>
  <cp:lastPrinted>2022-11-23T15:58:48Z</cp:lastPrinted>
  <dcterms:created xsi:type="dcterms:W3CDTF">2022-11-14T08:18:54Z</dcterms:created>
  <dcterms:modified xsi:type="dcterms:W3CDTF">2022-12-24T17:17:23Z</dcterms:modified>
</cp:coreProperties>
</file>