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sou\Dropbox\DUTh\DUTh - MSc Hydrometeorological risks\Lectures\Extremes\data_excels_extremes\"/>
    </mc:Choice>
  </mc:AlternateContent>
  <xr:revisionPtr revIDLastSave="0" documentId="13_ncr:1_{97F6D00C-8901-43C1-8832-550BD1249949}" xr6:coauthVersionLast="47" xr6:coauthVersionMax="47" xr10:uidLastSave="{00000000-0000-0000-0000-000000000000}"/>
  <bookViews>
    <workbookView xWindow="-120" yWindow="-120" windowWidth="29040" windowHeight="15720" xr2:uid="{29637042-763A-4E7A-8AA7-D3352597C3F4}"/>
  </bookViews>
  <sheets>
    <sheet name="Sheet1" sheetId="1" r:id="rId1"/>
  </sheets>
  <definedNames>
    <definedName name="lambda">Sheet1!$M$1</definedName>
    <definedName name="psi">Sheet1!$M$2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26" i="1"/>
  <c r="M2" i="1"/>
  <c r="I3" i="1" s="1"/>
  <c r="M4" i="1"/>
  <c r="M1" i="1"/>
  <c r="M9" i="1"/>
  <c r="M8" i="1"/>
  <c r="G10" i="1"/>
  <c r="K5" i="1"/>
  <c r="G3" i="1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2" i="1"/>
  <c r="G8" i="1" l="1"/>
  <c r="L13" i="1"/>
  <c r="L14" i="1" s="1"/>
  <c r="M3" i="1"/>
  <c r="I2" i="1"/>
  <c r="I11" i="1"/>
  <c r="I19" i="1"/>
  <c r="I27" i="1"/>
  <c r="I35" i="1"/>
  <c r="I43" i="1"/>
  <c r="I51" i="1"/>
  <c r="I59" i="1"/>
  <c r="I67" i="1"/>
  <c r="I75" i="1"/>
  <c r="I83" i="1"/>
  <c r="I91" i="1"/>
  <c r="I99" i="1"/>
  <c r="I29" i="1"/>
  <c r="I61" i="1"/>
  <c r="I77" i="1"/>
  <c r="I30" i="1"/>
  <c r="I54" i="1"/>
  <c r="I78" i="1"/>
  <c r="I94" i="1"/>
  <c r="I39" i="1"/>
  <c r="I63" i="1"/>
  <c r="I87" i="1"/>
  <c r="I32" i="1"/>
  <c r="I56" i="1"/>
  <c r="I80" i="1"/>
  <c r="I7" i="1"/>
  <c r="I57" i="1"/>
  <c r="I81" i="1"/>
  <c r="I8" i="1"/>
  <c r="I34" i="1"/>
  <c r="I58" i="1"/>
  <c r="I90" i="1"/>
  <c r="I12" i="1"/>
  <c r="I20" i="1"/>
  <c r="I28" i="1"/>
  <c r="I36" i="1"/>
  <c r="I44" i="1"/>
  <c r="I52" i="1"/>
  <c r="I60" i="1"/>
  <c r="I68" i="1"/>
  <c r="I76" i="1"/>
  <c r="I84" i="1"/>
  <c r="I92" i="1"/>
  <c r="I100" i="1"/>
  <c r="I21" i="1"/>
  <c r="I37" i="1"/>
  <c r="I45" i="1"/>
  <c r="I53" i="1"/>
  <c r="I69" i="1"/>
  <c r="I85" i="1"/>
  <c r="I93" i="1"/>
  <c r="I22" i="1"/>
  <c r="I38" i="1"/>
  <c r="I46" i="1"/>
  <c r="I62" i="1"/>
  <c r="I70" i="1"/>
  <c r="I86" i="1"/>
  <c r="I15" i="1"/>
  <c r="I23" i="1"/>
  <c r="I31" i="1"/>
  <c r="I55" i="1"/>
  <c r="I79" i="1"/>
  <c r="I16" i="1"/>
  <c r="I40" i="1"/>
  <c r="I64" i="1"/>
  <c r="I96" i="1"/>
  <c r="I25" i="1"/>
  <c r="I33" i="1"/>
  <c r="I41" i="1"/>
  <c r="I65" i="1"/>
  <c r="I89" i="1"/>
  <c r="I18" i="1"/>
  <c r="I42" i="1"/>
  <c r="I66" i="1"/>
  <c r="I82" i="1"/>
  <c r="I13" i="1"/>
  <c r="I14" i="1"/>
  <c r="I47" i="1"/>
  <c r="I71" i="1"/>
  <c r="I95" i="1"/>
  <c r="I24" i="1"/>
  <c r="I48" i="1"/>
  <c r="I72" i="1"/>
  <c r="I88" i="1"/>
  <c r="I17" i="1"/>
  <c r="I49" i="1"/>
  <c r="I73" i="1"/>
  <c r="I97" i="1"/>
  <c r="I26" i="1"/>
  <c r="I50" i="1"/>
  <c r="I74" i="1"/>
  <c r="I98" i="1"/>
  <c r="I6" i="1"/>
  <c r="I9" i="1"/>
  <c r="I5" i="1"/>
  <c r="I4" i="1"/>
  <c r="I10" i="1"/>
  <c r="G15" i="1"/>
  <c r="G2" i="1"/>
  <c r="G9" i="1"/>
  <c r="G7" i="1"/>
  <c r="G14" i="1"/>
  <c r="G6" i="1"/>
  <c r="G13" i="1"/>
  <c r="G5" i="1"/>
  <c r="G12" i="1"/>
  <c r="G4" i="1"/>
  <c r="G11" i="1"/>
</calcChain>
</file>

<file path=xl/sharedStrings.xml><?xml version="1.0" encoding="utf-8"?>
<sst xmlns="http://schemas.openxmlformats.org/spreadsheetml/2006/main" count="21" uniqueCount="21">
  <si>
    <t>Data</t>
  </si>
  <si>
    <t>Rank</t>
  </si>
  <si>
    <t>Ranked Data</t>
  </si>
  <si>
    <t>F_hat(x)</t>
  </si>
  <si>
    <t>F=nx/N</t>
  </si>
  <si>
    <t>F=nx/N+1</t>
  </si>
  <si>
    <t>N</t>
  </si>
  <si>
    <t>FX_Theor</t>
  </si>
  <si>
    <t>U</t>
  </si>
  <si>
    <t>λ</t>
  </si>
  <si>
    <t>ψ</t>
  </si>
  <si>
    <t>σ_hat</t>
  </si>
  <si>
    <t>m_hat</t>
  </si>
  <si>
    <t>m_theor</t>
  </si>
  <si>
    <t>σ_theor</t>
  </si>
  <si>
    <t>x=</t>
  </si>
  <si>
    <t>F(X&lt;=x)</t>
  </si>
  <si>
    <t>1-F(X&lt;=x)</t>
  </si>
  <si>
    <t>p=</t>
  </si>
  <si>
    <t>u=</t>
  </si>
  <si>
    <t>x(u)=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</si>
</sst>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0" formatCode="0.0000"/>
    <numFmt numFmtId="171" formatCode="0.000"/>
    <numFmt numFmtId="173" formatCode="0.000%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70" fontId="0" fillId="0" borderId="0" xfId="0" applyNumberFormat="1"/>
    <xf numFmtId="171" fontId="0" fillId="0" borderId="0" xfId="0" applyNumberFormat="1"/>
    <xf numFmtId="173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Sheet1!$G$1</c:f>
              <c:strCache>
                <c:ptCount val="1"/>
                <c:pt idx="0">
                  <c:v>F_hat(x)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4"/>
          </c:marker>
          <c:xVal>
            <c:numRef>
              <c:f>Sheet1!$F$2:$F$15</c:f>
              <c:numCache>
                <c:formatCode>General</c:formatCode>
                <c:ptCount val="14"/>
                <c:pt idx="0">
                  <c:v>1.3</c:v>
                </c:pt>
                <c:pt idx="1">
                  <c:v>2.13</c:v>
                </c:pt>
                <c:pt idx="2">
                  <c:v>2.8</c:v>
                </c:pt>
                <c:pt idx="3">
                  <c:v>4.5</c:v>
                </c:pt>
                <c:pt idx="4">
                  <c:v>9</c:v>
                </c:pt>
                <c:pt idx="5">
                  <c:v>9.3000000000000007</c:v>
                </c:pt>
                <c:pt idx="6">
                  <c:v>19</c:v>
                </c:pt>
                <c:pt idx="7">
                  <c:v>23</c:v>
                </c:pt>
                <c:pt idx="8">
                  <c:v>26.4</c:v>
                </c:pt>
                <c:pt idx="9">
                  <c:v>27</c:v>
                </c:pt>
                <c:pt idx="10">
                  <c:v>30</c:v>
                </c:pt>
                <c:pt idx="11">
                  <c:v>34.5</c:v>
                </c:pt>
                <c:pt idx="12">
                  <c:v>45.3</c:v>
                </c:pt>
                <c:pt idx="13">
                  <c:v>67</c:v>
                </c:pt>
              </c:numCache>
            </c:numRef>
          </c:xVal>
          <c:yVal>
            <c:numRef>
              <c:f>Sheet1!$G$2:$G$15</c:f>
              <c:numCache>
                <c:formatCode>0.000</c:formatCode>
                <c:ptCount val="14"/>
                <c:pt idx="0">
                  <c:v>6.6666666666666666E-2</c:v>
                </c:pt>
                <c:pt idx="1">
                  <c:v>0.13333333333333333</c:v>
                </c:pt>
                <c:pt idx="2">
                  <c:v>0.2</c:v>
                </c:pt>
                <c:pt idx="3">
                  <c:v>0.26666666666666666</c:v>
                </c:pt>
                <c:pt idx="4">
                  <c:v>0.33333333333333331</c:v>
                </c:pt>
                <c:pt idx="5">
                  <c:v>0.4</c:v>
                </c:pt>
                <c:pt idx="6">
                  <c:v>0.46666666666666667</c:v>
                </c:pt>
                <c:pt idx="7">
                  <c:v>0.53333333333333333</c:v>
                </c:pt>
                <c:pt idx="8">
                  <c:v>0.6</c:v>
                </c:pt>
                <c:pt idx="9">
                  <c:v>0.66666666666666663</c:v>
                </c:pt>
                <c:pt idx="10">
                  <c:v>0.73333333333333328</c:v>
                </c:pt>
                <c:pt idx="11">
                  <c:v>0.8</c:v>
                </c:pt>
                <c:pt idx="12">
                  <c:v>0.8666666666666667</c:v>
                </c:pt>
                <c:pt idx="13">
                  <c:v>0.93333333333333335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CC9-42A7-856D-1F2A9F39FD0D}"/>
            </c:ext>
          </c:extLst>
        </c:ser>
        <c:ser>
          <c:idx val="0"/>
          <c:order val="1"/>
          <c:tx>
            <c:strRef>
              <c:f>Sheet1!$G$1</c:f>
              <c:strCache>
                <c:ptCount val="1"/>
                <c:pt idx="0">
                  <c:v>F_hat(x)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Sheet1!$I$2:$I$1500</c:f>
              <c:numCache>
                <c:formatCode>General</c:formatCode>
                <c:ptCount val="1499"/>
                <c:pt idx="0">
                  <c:v>-9.5863431670066053</c:v>
                </c:pt>
                <c:pt idx="1">
                  <c:v>-7.1753526036191442</c:v>
                </c:pt>
                <c:pt idx="2">
                  <c:v>-5.5581268307207434</c:v>
                </c:pt>
                <c:pt idx="3">
                  <c:v>-4.2929169016225099</c:v>
                </c:pt>
                <c:pt idx="4">
                  <c:v>-3.2310689381391722</c:v>
                </c:pt>
                <c:pt idx="5">
                  <c:v>-2.3030141544510183</c:v>
                </c:pt>
                <c:pt idx="6">
                  <c:v>-1.4701656317188849</c:v>
                </c:pt>
                <c:pt idx="7">
                  <c:v>-0.70872401843100441</c:v>
                </c:pt>
                <c:pt idx="8">
                  <c:v>-2.8945295907618629E-3</c:v>
                </c:pt>
                <c:pt idx="9">
                  <c:v>0.65838562322731775</c:v>
                </c:pt>
                <c:pt idx="10">
                  <c:v>1.283192639646332</c:v>
                </c:pt>
                <c:pt idx="11">
                  <c:v>1.8776197946738105</c:v>
                </c:pt>
                <c:pt idx="12">
                  <c:v>2.4463895155772839</c:v>
                </c:pt>
                <c:pt idx="13">
                  <c:v>2.9932447233108572</c:v>
                </c:pt>
                <c:pt idx="14">
                  <c:v>3.5212089708537402</c:v>
                </c:pt>
                <c:pt idx="15">
                  <c:v>4.0327651003129343</c:v>
                </c:pt>
                <c:pt idx="16">
                  <c:v>4.5299813956923103</c:v>
                </c:pt>
                <c:pt idx="17">
                  <c:v>5.0146028206018487</c:v>
                </c:pt>
                <c:pt idx="18">
                  <c:v>5.4881183970645484</c:v>
                </c:pt>
                <c:pt idx="19">
                  <c:v>5.9518118886114104</c:v>
                </c:pt>
                <c:pt idx="20">
                  <c:v>6.4068005533317205</c:v>
                </c:pt>
                <c:pt idx="21">
                  <c:v>6.8540652126364909</c:v>
                </c:pt>
                <c:pt idx="22">
                  <c:v>7.2944738929328228</c:v>
                </c:pt>
                <c:pt idx="23">
                  <c:v>7.728800639576888</c:v>
                </c:pt>
                <c:pt idx="24">
                  <c:v>8.1577406556541305</c:v>
                </c:pt>
                <c:pt idx="25">
                  <c:v>8.5819226089720129</c:v>
                </c:pt>
                <c:pt idx="26">
                  <c:v>9.001918733113941</c:v>
                </c:pt>
                <c:pt idx="27">
                  <c:v>9.4182531929800177</c:v>
                </c:pt>
                <c:pt idx="28">
                  <c:v>9.8314090726342975</c:v>
                </c:pt>
                <c:pt idx="29">
                  <c:v>10.241834260643159</c:v>
                </c:pt>
                <c:pt idx="30">
                  <c:v>10.649946446731985</c:v>
                </c:pt>
                <c:pt idx="31">
                  <c:v>11.056137397534934</c:v>
                </c:pt>
                <c:pt idx="32">
                  <c:v>11.460776644304062</c:v>
                </c:pt>
                <c:pt idx="33">
                  <c:v>11.864214688741884</c:v>
                </c:pt>
                <c:pt idx="34">
                  <c:v>12.266785812528788</c:v>
                </c:pt>
                <c:pt idx="35">
                  <c:v>12.668810560117635</c:v>
                </c:pt>
                <c:pt idx="36">
                  <c:v>13.070597951857211</c:v>
                </c:pt>
                <c:pt idx="37">
                  <c:v>13.472447474670256</c:v>
                </c:pt>
                <c:pt idx="38">
                  <c:v>13.874650889744705</c:v>
                </c:pt>
                <c:pt idx="39">
                  <c:v>14.277493890546856</c:v>
                </c:pt>
                <c:pt idx="40">
                  <c:v>14.68125763959068</c:v>
                </c:pt>
                <c:pt idx="41">
                  <c:v>15.086220208540428</c:v>
                </c:pt>
                <c:pt idx="42">
                  <c:v>15.492657943187446</c:v>
                </c:pt>
                <c:pt idx="43">
                  <c:v>15.900846772477834</c:v>
                </c:pt>
                <c:pt idx="44">
                  <c:v>16.311063478961479</c:v>
                </c:pt>
                <c:pt idx="45">
                  <c:v>16.723586946700241</c:v>
                </c:pt>
                <c:pt idx="46">
                  <c:v>17.138699401750554</c:v>
                </c:pt>
                <c:pt idx="47">
                  <c:v>17.556687659778593</c:v>
                </c:pt>
                <c:pt idx="48">
                  <c:v>17.977844395144324</c:v>
                </c:pt>
                <c:pt idx="49">
                  <c:v>18.402469445888052</c:v>
                </c:pt>
                <c:pt idx="50">
                  <c:v>18.830871169463613</c:v>
                </c:pt>
                <c:pt idx="51">
                  <c:v>19.263367864793082</c:v>
                </c:pt>
                <c:pt idx="52">
                  <c:v>19.700289277285862</c:v>
                </c:pt>
                <c:pt idx="53">
                  <c:v>20.14197820489969</c:v>
                </c:pt>
                <c:pt idx="54">
                  <c:v>20.588792225164646</c:v>
                </c:pt>
                <c:pt idx="55">
                  <c:v>21.041105565401345</c:v>
                </c:pt>
                <c:pt idx="56">
                  <c:v>21.499311141215777</c:v>
                </c:pt>
                <c:pt idx="57">
                  <c:v>21.963822791842553</c:v>
                </c:pt>
                <c:pt idx="58">
                  <c:v>22.435077745158054</c:v>
                </c:pt>
                <c:pt idx="59">
                  <c:v>22.913539350351556</c:v>
                </c:pt>
                <c:pt idx="60">
                  <c:v>23.399700122522614</c:v>
                </c:pt>
                <c:pt idx="61">
                  <c:v>23.894085151118009</c:v>
                </c:pt>
                <c:pt idx="62">
                  <c:v>24.397255933450531</c:v>
                </c:pt>
                <c:pt idx="63">
                  <c:v>24.9098147059624</c:v>
                </c:pt>
                <c:pt idx="64">
                  <c:v>25.432409359932876</c:v>
                </c:pt>
                <c:pt idx="65">
                  <c:v>25.96573904565955</c:v>
                </c:pt>
                <c:pt idx="66">
                  <c:v>26.51056059064608</c:v>
                </c:pt>
                <c:pt idx="67">
                  <c:v>27.067695884158503</c:v>
                </c:pt>
                <c:pt idx="68">
                  <c:v>27.638040414185994</c:v>
                </c:pt>
                <c:pt idx="69">
                  <c:v>28.222573185378238</c:v>
                </c:pt>
                <c:pt idx="70">
                  <c:v>28.822368300633627</c:v>
                </c:pt>
                <c:pt idx="71">
                  <c:v>29.438608558332518</c:v>
                </c:pt>
                <c:pt idx="72">
                  <c:v>30.072601506731552</c:v>
                </c:pt>
                <c:pt idx="73">
                  <c:v>30.725798513622934</c:v>
                </c:pt>
                <c:pt idx="74">
                  <c:v>31.399817562579543</c:v>
                </c:pt>
                <c:pt idx="75">
                  <c:v>32.096470690420752</c:v>
                </c:pt>
                <c:pt idx="76">
                  <c:v>32.817797253155575</c:v>
                </c:pt>
                <c:pt idx="77">
                  <c:v>33.566104577347595</c:v>
                </c:pt>
                <c:pt idx="78">
                  <c:v>34.344018061294037</c:v>
                </c:pt>
                <c:pt idx="79">
                  <c:v>35.154543496196325</c:v>
                </c:pt>
                <c:pt idx="80">
                  <c:v>36.001145373326203</c:v>
                </c:pt>
                <c:pt idx="81">
                  <c:v>36.887846370442176</c:v>
                </c:pt>
                <c:pt idx="82">
                  <c:v>37.819355291745815</c:v>
                </c:pt>
                <c:pt idx="83">
                  <c:v>38.801233827971053</c:v>
                </c:pt>
                <c:pt idx="84">
                  <c:v>39.840117195569981</c:v>
                </c:pt>
                <c:pt idx="85">
                  <c:v>40.944011002612349</c:v>
                </c:pt>
                <c:pt idx="86">
                  <c:v>42.12269831090105</c:v>
                </c:pt>
                <c:pt idx="87">
                  <c:v>43.388309951440419</c:v>
                </c:pt>
                <c:pt idx="88">
                  <c:v>44.75614357389108</c:v>
                </c:pt>
                <c:pt idx="89">
                  <c:v>46.245874163560117</c:v>
                </c:pt>
                <c:pt idx="90">
                  <c:v>47.883404518442831</c:v>
                </c:pt>
                <c:pt idx="91">
                  <c:v>49.703810211145182</c:v>
                </c:pt>
                <c:pt idx="92">
                  <c:v>51.756261379622991</c:v>
                </c:pt>
                <c:pt idx="93">
                  <c:v>54.112764246287583</c:v>
                </c:pt>
                <c:pt idx="94">
                  <c:v>56.884944826447899</c:v>
                </c:pt>
                <c:pt idx="95">
                  <c:v>60.259799864321856</c:v>
                </c:pt>
                <c:pt idx="96">
                  <c:v>64.587872689478488</c:v>
                </c:pt>
                <c:pt idx="97">
                  <c:v>70.656130505213213</c:v>
                </c:pt>
                <c:pt idx="98">
                  <c:v>80.975696272573032</c:v>
                </c:pt>
              </c:numCache>
            </c:numRef>
          </c:xVal>
          <c:yVal>
            <c:numRef>
              <c:f>Sheet1!$H$2:$H$1500</c:f>
              <c:numCache>
                <c:formatCode>0.000</c:formatCode>
                <c:ptCount val="1499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0.56999999999999995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CC9-42A7-856D-1F2A9F39F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9452304"/>
        <c:axId val="864693096"/>
      </c:scatterChart>
      <c:valAx>
        <c:axId val="86945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693096"/>
        <c:crosses val="autoZero"/>
        <c:crossBetween val="midCat"/>
      </c:valAx>
      <c:valAx>
        <c:axId val="86469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452304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420260</xdr:colOff>
      <xdr:row>3</xdr:row>
      <xdr:rowOff>11050</xdr:rowOff>
    </xdr:from>
    <xdr:to>
      <xdr:col>23</xdr:col>
      <xdr:colOff>114133</xdr:colOff>
      <xdr:row>17</xdr:row>
      <xdr:rowOff>119897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1692A3B-FFE8-AB47-1FE0-9E3E7146F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76370</xdr:colOff>
      <xdr:row>16</xdr:row>
      <xdr:rowOff>151159</xdr:rowOff>
    </xdr:from>
    <xdr:to>
      <xdr:col>11</xdr:col>
      <xdr:colOff>731827</xdr:colOff>
      <xdr:row>22</xdr:row>
      <xdr:rowOff>156868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A83133-33F3-A96D-DC4C-2C6881A0A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70" y="3173969"/>
          <a:ext cx="7551242" cy="11392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148529</xdr:rowOff>
    </xdr:from>
    <xdr:to>
      <xdr:col>8</xdr:col>
      <xdr:colOff>478810</xdr:colOff>
      <xdr:row>28</xdr:row>
      <xdr:rowOff>69973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4605620-AE08-C839-7768-B3A9AFDEF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493818"/>
          <a:ext cx="5556186" cy="866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FA14B-6BCD-431D-87F0-3BCF1C3F8B4F}">
  <dimension ref="A1:M103"/>
  <sheetViews>
    <sheetView tabSelected="1" zoomScale="98" workbookViewId="0">
      <selection activeCell="L10" sqref="L10"/>
    </sheetView>
  </sheetViews>
  <sheetFormatPr defaultRowHeight="15" x14ac:dyDescent="0.25"/>
  <cols>
    <col min="5" max="5" width="5.42578125" bestFit="1" customWidth="1"/>
    <col min="6" max="6" width="12.140625" bestFit="1" customWidth="1"/>
    <col min="7" max="8" width="11.140625" customWidth="1"/>
    <col min="12" max="12" width="31.5703125" bestFit="1" customWidth="1"/>
  </cols>
  <sheetData>
    <row r="1" spans="1:13" x14ac:dyDescent="0.25">
      <c r="A1" t="s">
        <v>0</v>
      </c>
      <c r="E1" t="s">
        <v>1</v>
      </c>
      <c r="F1" t="s">
        <v>2</v>
      </c>
      <c r="G1" t="s">
        <v>3</v>
      </c>
      <c r="H1" t="s">
        <v>8</v>
      </c>
      <c r="I1" t="s">
        <v>7</v>
      </c>
      <c r="L1" t="s">
        <v>9</v>
      </c>
      <c r="M1">
        <f>0.78*M9</f>
        <v>14.780019420922867</v>
      </c>
    </row>
    <row r="2" spans="1:13" x14ac:dyDescent="0.25">
      <c r="A2">
        <v>4.5</v>
      </c>
      <c r="C2">
        <v>1.3</v>
      </c>
      <c r="E2">
        <v>1</v>
      </c>
      <c r="F2">
        <f>SMALL($A$2:$A$15,E2)</f>
        <v>1.3</v>
      </c>
      <c r="G2" s="2">
        <f>E2/($K$5+1)</f>
        <v>6.6666666666666666E-2</v>
      </c>
      <c r="H2" s="2">
        <v>0.01</v>
      </c>
      <c r="I2">
        <f>lambda*psi-lambda*LN(-LN(H2))</f>
        <v>-9.5863431670066053</v>
      </c>
      <c r="J2" t="s">
        <v>4</v>
      </c>
      <c r="L2" t="s">
        <v>10</v>
      </c>
      <c r="M2">
        <f>(M8/lambda)-0.5772</f>
        <v>0.87857809870598136</v>
      </c>
    </row>
    <row r="3" spans="1:13" x14ac:dyDescent="0.25">
      <c r="A3">
        <v>2.13</v>
      </c>
      <c r="C3">
        <v>2.13</v>
      </c>
      <c r="E3">
        <v>2</v>
      </c>
      <c r="F3">
        <f>SMALL($A$2:$A$15,E3)</f>
        <v>2.13</v>
      </c>
      <c r="G3" s="2">
        <f t="shared" ref="G3:G15" si="0">E3/($K$5+1)</f>
        <v>0.13333333333333333</v>
      </c>
      <c r="H3" s="2">
        <v>0.02</v>
      </c>
      <c r="I3">
        <f>lambda*psi-lambda*LN(-LN(H3))</f>
        <v>-7.1753526036191442</v>
      </c>
      <c r="J3" t="s">
        <v>5</v>
      </c>
      <c r="L3" t="s">
        <v>13</v>
      </c>
      <c r="M3">
        <f>lambda*(psi+0.5772)</f>
        <v>21.516428571428573</v>
      </c>
    </row>
    <row r="4" spans="1:13" x14ac:dyDescent="0.25">
      <c r="A4">
        <v>9</v>
      </c>
      <c r="C4">
        <v>2.8</v>
      </c>
      <c r="E4">
        <v>3</v>
      </c>
      <c r="F4">
        <f>SMALL($A$2:$A$15,E4)</f>
        <v>2.8</v>
      </c>
      <c r="G4" s="2">
        <f t="shared" si="0"/>
        <v>0.2</v>
      </c>
      <c r="H4" s="2">
        <v>0.03</v>
      </c>
      <c r="I4">
        <f>lambda*psi-lambda*LN(-LN(H4))</f>
        <v>-5.5581268307207434</v>
      </c>
      <c r="L4" t="s">
        <v>14</v>
      </c>
      <c r="M4" s="1">
        <f>SQRT(1.645*lambda^2)</f>
        <v>18.95649129892713</v>
      </c>
    </row>
    <row r="5" spans="1:13" x14ac:dyDescent="0.25">
      <c r="A5">
        <v>27</v>
      </c>
      <c r="C5">
        <v>4.5</v>
      </c>
      <c r="E5">
        <v>4</v>
      </c>
      <c r="F5">
        <f>SMALL($A$2:$A$15,E5)</f>
        <v>4.5</v>
      </c>
      <c r="G5" s="2">
        <f t="shared" si="0"/>
        <v>0.26666666666666666</v>
      </c>
      <c r="H5" s="2">
        <v>0.04</v>
      </c>
      <c r="I5">
        <f>lambda*psi-lambda*LN(-LN(H5))</f>
        <v>-4.2929169016225099</v>
      </c>
      <c r="J5" t="s">
        <v>6</v>
      </c>
      <c r="K5">
        <f>COUNT(A2:A17)</f>
        <v>14</v>
      </c>
    </row>
    <row r="6" spans="1:13" x14ac:dyDescent="0.25">
      <c r="A6">
        <v>30</v>
      </c>
      <c r="C6">
        <v>9</v>
      </c>
      <c r="E6">
        <v>5</v>
      </c>
      <c r="F6">
        <f>SMALL($A$2:$A$15,E6)</f>
        <v>9</v>
      </c>
      <c r="G6" s="2">
        <f t="shared" si="0"/>
        <v>0.33333333333333331</v>
      </c>
      <c r="H6" s="2">
        <v>0.05</v>
      </c>
      <c r="I6">
        <f>lambda*psi-lambda*LN(-LN(H6))</f>
        <v>-3.2310689381391722</v>
      </c>
    </row>
    <row r="7" spans="1:13" x14ac:dyDescent="0.25">
      <c r="A7">
        <v>67</v>
      </c>
      <c r="C7">
        <v>9.3000000000000007</v>
      </c>
      <c r="E7">
        <v>6</v>
      </c>
      <c r="F7">
        <f>SMALL($A$2:$A$15,E7)</f>
        <v>9.3000000000000007</v>
      </c>
      <c r="G7" s="2">
        <f t="shared" si="0"/>
        <v>0.4</v>
      </c>
      <c r="H7" s="2">
        <v>0.06</v>
      </c>
      <c r="I7">
        <f>lambda*psi-lambda*LN(-LN(H7))</f>
        <v>-2.3030141544510183</v>
      </c>
    </row>
    <row r="8" spans="1:13" x14ac:dyDescent="0.25">
      <c r="A8">
        <v>34.5</v>
      </c>
      <c r="C8">
        <v>19</v>
      </c>
      <c r="E8">
        <v>7</v>
      </c>
      <c r="F8">
        <f>SMALL($A$2:$A$15,E8)</f>
        <v>19</v>
      </c>
      <c r="G8" s="2">
        <f t="shared" si="0"/>
        <v>0.46666666666666667</v>
      </c>
      <c r="H8" s="2">
        <v>7.0000000000000007E-2</v>
      </c>
      <c r="I8">
        <f>lambda*psi-lambda*LN(-LN(H8))</f>
        <v>-1.4701656317188849</v>
      </c>
      <c r="L8" t="s">
        <v>12</v>
      </c>
      <c r="M8">
        <f>AVERAGE(A2:A15)</f>
        <v>21.516428571428573</v>
      </c>
    </row>
    <row r="9" spans="1:13" x14ac:dyDescent="0.25">
      <c r="A9">
        <v>9.3000000000000007</v>
      </c>
      <c r="C9">
        <v>23</v>
      </c>
      <c r="E9">
        <v>8</v>
      </c>
      <c r="F9">
        <f>SMALL($A$2:$A$15,E9)</f>
        <v>23</v>
      </c>
      <c r="G9" s="2">
        <f t="shared" si="0"/>
        <v>0.53333333333333333</v>
      </c>
      <c r="H9" s="2">
        <v>0.08</v>
      </c>
      <c r="I9">
        <f>lambda*psi-lambda*LN(-LN(H9))</f>
        <v>-0.70872401843100441</v>
      </c>
      <c r="L9" t="s">
        <v>11</v>
      </c>
      <c r="M9">
        <f>_xlfn.STDEV.S(A2:A15)</f>
        <v>18.948742847337009</v>
      </c>
    </row>
    <row r="10" spans="1:13" x14ac:dyDescent="0.25">
      <c r="A10">
        <v>2.8</v>
      </c>
      <c r="C10">
        <v>26.4</v>
      </c>
      <c r="E10">
        <v>9</v>
      </c>
      <c r="F10">
        <f>SMALL($A$2:$A$15,E10)</f>
        <v>26.4</v>
      </c>
      <c r="G10" s="2">
        <f t="shared" si="0"/>
        <v>0.6</v>
      </c>
      <c r="H10" s="2">
        <v>0.09</v>
      </c>
      <c r="I10">
        <f>lambda*psi-lambda*LN(-LN(H10))</f>
        <v>-2.8945295907618629E-3</v>
      </c>
    </row>
    <row r="11" spans="1:13" x14ac:dyDescent="0.25">
      <c r="A11">
        <v>19</v>
      </c>
      <c r="C11">
        <v>27</v>
      </c>
      <c r="E11">
        <v>10</v>
      </c>
      <c r="F11">
        <f>SMALL($A$2:$A$15,E11)</f>
        <v>27</v>
      </c>
      <c r="G11" s="2">
        <f t="shared" si="0"/>
        <v>0.66666666666666663</v>
      </c>
      <c r="H11" s="2">
        <v>0.1</v>
      </c>
      <c r="I11">
        <f>lambda*psi-lambda*LN(-LN(H11))</f>
        <v>0.65838562322731775</v>
      </c>
    </row>
    <row r="12" spans="1:13" x14ac:dyDescent="0.25">
      <c r="A12">
        <v>23</v>
      </c>
      <c r="C12">
        <v>30</v>
      </c>
      <c r="E12">
        <v>11</v>
      </c>
      <c r="F12">
        <f>SMALL($A$2:$A$15,E12)</f>
        <v>30</v>
      </c>
      <c r="G12" s="2">
        <f t="shared" si="0"/>
        <v>0.73333333333333328</v>
      </c>
      <c r="H12" s="2">
        <v>0.11</v>
      </c>
      <c r="I12">
        <f>lambda*psi-lambda*LN(-LN(H12))</f>
        <v>1.283192639646332</v>
      </c>
      <c r="K12" t="s">
        <v>15</v>
      </c>
      <c r="L12">
        <v>100</v>
      </c>
    </row>
    <row r="13" spans="1:13" x14ac:dyDescent="0.25">
      <c r="A13">
        <v>45.3</v>
      </c>
      <c r="C13">
        <v>34.5</v>
      </c>
      <c r="E13">
        <v>12</v>
      </c>
      <c r="F13">
        <f>SMALL($A$2:$A$15,E13)</f>
        <v>34.5</v>
      </c>
      <c r="G13" s="2">
        <f t="shared" si="0"/>
        <v>0.8</v>
      </c>
      <c r="H13" s="2">
        <v>0.12</v>
      </c>
      <c r="I13">
        <f>lambda*psi-lambda*LN(-LN(H13))</f>
        <v>1.8776197946738105</v>
      </c>
      <c r="K13" t="s">
        <v>16</v>
      </c>
      <c r="L13">
        <f>EXP(-EXP(-L12/lambda+psi))</f>
        <v>0.99722942324546049</v>
      </c>
    </row>
    <row r="14" spans="1:13" x14ac:dyDescent="0.25">
      <c r="A14">
        <v>1.3</v>
      </c>
      <c r="C14">
        <v>45.3</v>
      </c>
      <c r="E14">
        <v>13</v>
      </c>
      <c r="F14">
        <f>SMALL($A$2:$A$15,E14)</f>
        <v>45.3</v>
      </c>
      <c r="G14" s="2">
        <f t="shared" si="0"/>
        <v>0.8666666666666667</v>
      </c>
      <c r="H14" s="2">
        <v>0.13</v>
      </c>
      <c r="I14">
        <f>lambda*psi-lambda*LN(-LN(H14))</f>
        <v>2.4463895155772839</v>
      </c>
      <c r="K14" t="s">
        <v>17</v>
      </c>
      <c r="L14" s="3">
        <f>1-L13</f>
        <v>2.770576754539511E-3</v>
      </c>
    </row>
    <row r="15" spans="1:13" x14ac:dyDescent="0.25">
      <c r="A15">
        <v>26.4</v>
      </c>
      <c r="C15">
        <v>67</v>
      </c>
      <c r="E15">
        <v>14</v>
      </c>
      <c r="F15">
        <f>SMALL($A$2:$A$15,E15)</f>
        <v>67</v>
      </c>
      <c r="G15" s="2">
        <f t="shared" si="0"/>
        <v>0.93333333333333335</v>
      </c>
      <c r="H15" s="2">
        <v>0.14000000000000001</v>
      </c>
      <c r="I15">
        <f>lambda*psi-lambda*LN(-LN(H15))</f>
        <v>2.9932447233108572</v>
      </c>
    </row>
    <row r="16" spans="1:13" x14ac:dyDescent="0.25">
      <c r="H16" s="2">
        <v>0.15</v>
      </c>
      <c r="I16">
        <f>lambda*psi-lambda*LN(-LN(H16))</f>
        <v>3.5212089708537402</v>
      </c>
    </row>
    <row r="17" spans="8:12" x14ac:dyDescent="0.25">
      <c r="H17" s="2">
        <v>0.16</v>
      </c>
      <c r="I17">
        <f>lambda*psi-lambda*LN(-LN(H17))</f>
        <v>4.0327651003129343</v>
      </c>
    </row>
    <row r="18" spans="8:12" x14ac:dyDescent="0.25">
      <c r="H18" s="2">
        <v>0.17</v>
      </c>
      <c r="I18">
        <f>lambda*psi-lambda*LN(-LN(H18))</f>
        <v>4.5299813956923103</v>
      </c>
    </row>
    <row r="19" spans="8:12" x14ac:dyDescent="0.25">
      <c r="H19" s="2">
        <v>0.18</v>
      </c>
      <c r="I19">
        <f>lambda*psi-lambda*LN(-LN(H19))</f>
        <v>5.0146028206018487</v>
      </c>
    </row>
    <row r="20" spans="8:12" x14ac:dyDescent="0.25">
      <c r="H20" s="2">
        <v>0.19</v>
      </c>
      <c r="I20">
        <f>lambda*psi-lambda*LN(-LN(H20))</f>
        <v>5.4881183970645484</v>
      </c>
    </row>
    <row r="21" spans="8:12" x14ac:dyDescent="0.25">
      <c r="H21" s="2">
        <v>0.2</v>
      </c>
      <c r="I21">
        <f>lambda*psi-lambda*LN(-LN(H21))</f>
        <v>5.9518118886114104</v>
      </c>
    </row>
    <row r="22" spans="8:12" x14ac:dyDescent="0.25">
      <c r="H22" s="2">
        <v>0.21</v>
      </c>
      <c r="I22">
        <f>lambda*psi-lambda*LN(-LN(H22))</f>
        <v>6.4068005533317205</v>
      </c>
    </row>
    <row r="23" spans="8:12" x14ac:dyDescent="0.25">
      <c r="H23" s="2">
        <v>0.22</v>
      </c>
      <c r="I23">
        <f>lambda*psi-lambda*LN(-LN(H23))</f>
        <v>6.8540652126364909</v>
      </c>
    </row>
    <row r="24" spans="8:12" x14ac:dyDescent="0.25">
      <c r="H24" s="2">
        <v>0.23</v>
      </c>
      <c r="I24">
        <f>lambda*psi-lambda*LN(-LN(H24))</f>
        <v>7.2944738929328228</v>
      </c>
    </row>
    <row r="25" spans="8:12" x14ac:dyDescent="0.25">
      <c r="H25" s="2">
        <v>0.24</v>
      </c>
      <c r="I25">
        <f>lambda*psi-lambda*LN(-LN(H25))</f>
        <v>7.728800639576888</v>
      </c>
      <c r="K25" t="s">
        <v>18</v>
      </c>
      <c r="L25">
        <v>5.0000000000000001E-3</v>
      </c>
    </row>
    <row r="26" spans="8:12" x14ac:dyDescent="0.25">
      <c r="H26" s="2">
        <v>0.25</v>
      </c>
      <c r="I26">
        <f>lambda*psi-lambda*LN(-LN(H26))</f>
        <v>8.1577406556541305</v>
      </c>
      <c r="K26" t="s">
        <v>19</v>
      </c>
      <c r="L26">
        <f>1-L25</f>
        <v>0.995</v>
      </c>
    </row>
    <row r="27" spans="8:12" x14ac:dyDescent="0.25">
      <c r="H27" s="2">
        <v>0.26</v>
      </c>
      <c r="I27">
        <f>lambda*psi-lambda*LN(-LN(H27))</f>
        <v>8.5819226089720129</v>
      </c>
      <c r="K27" t="s">
        <v>20</v>
      </c>
      <c r="L27">
        <f>lambda*psi-lambda*LN(-LN(L26))</f>
        <v>91.257607677898704</v>
      </c>
    </row>
    <row r="28" spans="8:12" x14ac:dyDescent="0.25">
      <c r="H28" s="2">
        <v>0.27</v>
      </c>
      <c r="I28">
        <f>lambda*psi-lambda*LN(-LN(H28))</f>
        <v>9.001918733113941</v>
      </c>
    </row>
    <row r="29" spans="8:12" x14ac:dyDescent="0.25">
      <c r="H29" s="2">
        <v>0.28000000000000003</v>
      </c>
      <c r="I29">
        <f>lambda*psi-lambda*LN(-LN(H29))</f>
        <v>9.4182531929800177</v>
      </c>
    </row>
    <row r="30" spans="8:12" x14ac:dyDescent="0.25">
      <c r="H30" s="2">
        <v>0.28999999999999998</v>
      </c>
      <c r="I30">
        <f>lambda*psi-lambda*LN(-LN(H30))</f>
        <v>9.8314090726342975</v>
      </c>
    </row>
    <row r="31" spans="8:12" x14ac:dyDescent="0.25">
      <c r="H31" s="2">
        <v>0.3</v>
      </c>
      <c r="I31">
        <f>lambda*psi-lambda*LN(-LN(H31))</f>
        <v>10.241834260643159</v>
      </c>
    </row>
    <row r="32" spans="8:12" x14ac:dyDescent="0.25">
      <c r="H32" s="2">
        <v>0.31</v>
      </c>
      <c r="I32">
        <f>lambda*psi-lambda*LN(-LN(H32))</f>
        <v>10.649946446731985</v>
      </c>
    </row>
    <row r="33" spans="8:9" x14ac:dyDescent="0.25">
      <c r="H33" s="2">
        <v>0.32</v>
      </c>
      <c r="I33">
        <f>lambda*psi-lambda*LN(-LN(H33))</f>
        <v>11.056137397534934</v>
      </c>
    </row>
    <row r="34" spans="8:9" x14ac:dyDescent="0.25">
      <c r="H34" s="2">
        <v>0.33</v>
      </c>
      <c r="I34">
        <f>lambda*psi-lambda*LN(-LN(H34))</f>
        <v>11.460776644304062</v>
      </c>
    </row>
    <row r="35" spans="8:9" x14ac:dyDescent="0.25">
      <c r="H35" s="2">
        <v>0.34</v>
      </c>
      <c r="I35">
        <f>lambda*psi-lambda*LN(-LN(H35))</f>
        <v>11.864214688741884</v>
      </c>
    </row>
    <row r="36" spans="8:9" x14ac:dyDescent="0.25">
      <c r="H36" s="2">
        <v>0.35</v>
      </c>
      <c r="I36">
        <f>lambda*psi-lambda*LN(-LN(H36))</f>
        <v>12.266785812528788</v>
      </c>
    </row>
    <row r="37" spans="8:9" x14ac:dyDescent="0.25">
      <c r="H37" s="2">
        <v>0.36</v>
      </c>
      <c r="I37">
        <f>lambda*psi-lambda*LN(-LN(H37))</f>
        <v>12.668810560117635</v>
      </c>
    </row>
    <row r="38" spans="8:9" x14ac:dyDescent="0.25">
      <c r="H38" s="2">
        <v>0.37</v>
      </c>
      <c r="I38">
        <f>lambda*psi-lambda*LN(-LN(H38))</f>
        <v>13.070597951857211</v>
      </c>
    </row>
    <row r="39" spans="8:9" x14ac:dyDescent="0.25">
      <c r="H39" s="2">
        <v>0.38</v>
      </c>
      <c r="I39">
        <f>lambda*psi-lambda*LN(-LN(H39))</f>
        <v>13.472447474670256</v>
      </c>
    </row>
    <row r="40" spans="8:9" x14ac:dyDescent="0.25">
      <c r="H40" s="2">
        <v>0.39</v>
      </c>
      <c r="I40">
        <f>lambda*psi-lambda*LN(-LN(H40))</f>
        <v>13.874650889744705</v>
      </c>
    </row>
    <row r="41" spans="8:9" x14ac:dyDescent="0.25">
      <c r="H41" s="2">
        <v>0.4</v>
      </c>
      <c r="I41">
        <f>lambda*psi-lambda*LN(-LN(H41))</f>
        <v>14.277493890546856</v>
      </c>
    </row>
    <row r="42" spans="8:9" x14ac:dyDescent="0.25">
      <c r="H42" s="2">
        <v>0.41</v>
      </c>
      <c r="I42">
        <f>lambda*psi-lambda*LN(-LN(H42))</f>
        <v>14.68125763959068</v>
      </c>
    </row>
    <row r="43" spans="8:9" x14ac:dyDescent="0.25">
      <c r="H43" s="2">
        <v>0.42</v>
      </c>
      <c r="I43">
        <f>lambda*psi-lambda*LN(-LN(H43))</f>
        <v>15.086220208540428</v>
      </c>
    </row>
    <row r="44" spans="8:9" x14ac:dyDescent="0.25">
      <c r="H44" s="2">
        <v>0.43</v>
      </c>
      <c r="I44">
        <f>lambda*psi-lambda*LN(-LN(H44))</f>
        <v>15.492657943187446</v>
      </c>
    </row>
    <row r="45" spans="8:9" x14ac:dyDescent="0.25">
      <c r="H45" s="2">
        <v>0.44</v>
      </c>
      <c r="I45">
        <f>lambda*psi-lambda*LN(-LN(H45))</f>
        <v>15.900846772477834</v>
      </c>
    </row>
    <row r="46" spans="8:9" x14ac:dyDescent="0.25">
      <c r="H46" s="2">
        <v>0.45</v>
      </c>
      <c r="I46">
        <f>lambda*psi-lambda*LN(-LN(H46))</f>
        <v>16.311063478961479</v>
      </c>
    </row>
    <row r="47" spans="8:9" x14ac:dyDescent="0.25">
      <c r="H47" s="2">
        <v>0.46</v>
      </c>
      <c r="I47">
        <f>lambda*psi-lambda*LN(-LN(H47))</f>
        <v>16.723586946700241</v>
      </c>
    </row>
    <row r="48" spans="8:9" x14ac:dyDescent="0.25">
      <c r="H48" s="2">
        <v>0.47</v>
      </c>
      <c r="I48">
        <f>lambda*psi-lambda*LN(-LN(H48))</f>
        <v>17.138699401750554</v>
      </c>
    </row>
    <row r="49" spans="8:9" x14ac:dyDescent="0.25">
      <c r="H49" s="2">
        <v>0.48</v>
      </c>
      <c r="I49">
        <f>lambda*psi-lambda*LN(-LN(H49))</f>
        <v>17.556687659778593</v>
      </c>
    </row>
    <row r="50" spans="8:9" x14ac:dyDescent="0.25">
      <c r="H50" s="2">
        <v>0.49</v>
      </c>
      <c r="I50">
        <f>lambda*psi-lambda*LN(-LN(H50))</f>
        <v>17.977844395144324</v>
      </c>
    </row>
    <row r="51" spans="8:9" x14ac:dyDescent="0.25">
      <c r="H51" s="2">
        <v>0.5</v>
      </c>
      <c r="I51">
        <f>lambda*psi-lambda*LN(-LN(H51))</f>
        <v>18.402469445888052</v>
      </c>
    </row>
    <row r="52" spans="8:9" x14ac:dyDescent="0.25">
      <c r="H52" s="2">
        <v>0.51</v>
      </c>
      <c r="I52">
        <f>lambda*psi-lambda*LN(-LN(H52))</f>
        <v>18.830871169463613</v>
      </c>
    </row>
    <row r="53" spans="8:9" x14ac:dyDescent="0.25">
      <c r="H53" s="2">
        <v>0.52</v>
      </c>
      <c r="I53">
        <f>lambda*psi-lambda*LN(-LN(H53))</f>
        <v>19.263367864793082</v>
      </c>
    </row>
    <row r="54" spans="8:9" x14ac:dyDescent="0.25">
      <c r="H54" s="2">
        <v>0.53</v>
      </c>
      <c r="I54">
        <f>lambda*psi-lambda*LN(-LN(H54))</f>
        <v>19.700289277285862</v>
      </c>
    </row>
    <row r="55" spans="8:9" x14ac:dyDescent="0.25">
      <c r="H55" s="2">
        <v>0.54</v>
      </c>
      <c r="I55">
        <f>lambda*psi-lambda*LN(-LN(H55))</f>
        <v>20.14197820489969</v>
      </c>
    </row>
    <row r="56" spans="8:9" x14ac:dyDescent="0.25">
      <c r="H56" s="2">
        <v>0.55000000000000004</v>
      </c>
      <c r="I56">
        <f>lambda*psi-lambda*LN(-LN(H56))</f>
        <v>20.588792225164646</v>
      </c>
    </row>
    <row r="57" spans="8:9" x14ac:dyDescent="0.25">
      <c r="H57" s="2">
        <v>0.56000000000000005</v>
      </c>
      <c r="I57">
        <f>lambda*psi-lambda*LN(-LN(H57))</f>
        <v>21.041105565401345</v>
      </c>
    </row>
    <row r="58" spans="8:9" x14ac:dyDescent="0.25">
      <c r="H58" s="2">
        <v>0.56999999999999995</v>
      </c>
      <c r="I58">
        <f>lambda*psi-lambda*LN(-LN(H58))</f>
        <v>21.499311141215777</v>
      </c>
    </row>
    <row r="59" spans="8:9" x14ac:dyDescent="0.25">
      <c r="H59" s="2">
        <v>0.57999999999999996</v>
      </c>
      <c r="I59">
        <f>lambda*psi-lambda*LN(-LN(H59))</f>
        <v>21.963822791842553</v>
      </c>
    </row>
    <row r="60" spans="8:9" x14ac:dyDescent="0.25">
      <c r="H60" s="2">
        <v>0.59</v>
      </c>
      <c r="I60">
        <f>lambda*psi-lambda*LN(-LN(H60))</f>
        <v>22.435077745158054</v>
      </c>
    </row>
    <row r="61" spans="8:9" x14ac:dyDescent="0.25">
      <c r="H61" s="2">
        <v>0.6</v>
      </c>
      <c r="I61">
        <f>lambda*psi-lambda*LN(-LN(H61))</f>
        <v>22.913539350351556</v>
      </c>
    </row>
    <row r="62" spans="8:9" x14ac:dyDescent="0.25">
      <c r="H62" s="2">
        <v>0.61</v>
      </c>
      <c r="I62">
        <f>lambda*psi-lambda*LN(-LN(H62))</f>
        <v>23.399700122522614</v>
      </c>
    </row>
    <row r="63" spans="8:9" x14ac:dyDescent="0.25">
      <c r="H63" s="2">
        <v>0.62</v>
      </c>
      <c r="I63">
        <f>lambda*psi-lambda*LN(-LN(H63))</f>
        <v>23.894085151118009</v>
      </c>
    </row>
    <row r="64" spans="8:9" x14ac:dyDescent="0.25">
      <c r="H64" s="2">
        <v>0.63</v>
      </c>
      <c r="I64">
        <f>lambda*psi-lambda*LN(-LN(H64))</f>
        <v>24.397255933450531</v>
      </c>
    </row>
    <row r="65" spans="8:9" x14ac:dyDescent="0.25">
      <c r="H65" s="2">
        <v>0.64</v>
      </c>
      <c r="I65">
        <f>lambda*psi-lambda*LN(-LN(H65))</f>
        <v>24.9098147059624</v>
      </c>
    </row>
    <row r="66" spans="8:9" x14ac:dyDescent="0.25">
      <c r="H66" s="2">
        <v>0.65</v>
      </c>
      <c r="I66">
        <f>lambda*psi-lambda*LN(-LN(H66))</f>
        <v>25.432409359932876</v>
      </c>
    </row>
    <row r="67" spans="8:9" x14ac:dyDescent="0.25">
      <c r="H67" s="2">
        <v>0.66</v>
      </c>
      <c r="I67">
        <f>lambda*psi-lambda*LN(-LN(H67))</f>
        <v>25.96573904565955</v>
      </c>
    </row>
    <row r="68" spans="8:9" x14ac:dyDescent="0.25">
      <c r="H68" s="2">
        <v>0.67</v>
      </c>
      <c r="I68">
        <f>lambda*psi-lambda*LN(-LN(H68))</f>
        <v>26.51056059064608</v>
      </c>
    </row>
    <row r="69" spans="8:9" x14ac:dyDescent="0.25">
      <c r="H69" s="2">
        <v>0.68</v>
      </c>
      <c r="I69">
        <f>lambda*psi-lambda*LN(-LN(H69))</f>
        <v>27.067695884158503</v>
      </c>
    </row>
    <row r="70" spans="8:9" x14ac:dyDescent="0.25">
      <c r="H70" s="2">
        <v>0.69</v>
      </c>
      <c r="I70">
        <f>lambda*psi-lambda*LN(-LN(H70))</f>
        <v>27.638040414185994</v>
      </c>
    </row>
    <row r="71" spans="8:9" x14ac:dyDescent="0.25">
      <c r="H71" s="2">
        <v>0.7</v>
      </c>
      <c r="I71">
        <f>lambda*psi-lambda*LN(-LN(H71))</f>
        <v>28.222573185378238</v>
      </c>
    </row>
    <row r="72" spans="8:9" x14ac:dyDescent="0.25">
      <c r="H72" s="2">
        <v>0.71</v>
      </c>
      <c r="I72">
        <f>lambda*psi-lambda*LN(-LN(H72))</f>
        <v>28.822368300633627</v>
      </c>
    </row>
    <row r="73" spans="8:9" x14ac:dyDescent="0.25">
      <c r="H73" s="2">
        <v>0.72</v>
      </c>
      <c r="I73">
        <f>lambda*psi-lambda*LN(-LN(H73))</f>
        <v>29.438608558332518</v>
      </c>
    </row>
    <row r="74" spans="8:9" x14ac:dyDescent="0.25">
      <c r="H74" s="2">
        <v>0.73</v>
      </c>
      <c r="I74">
        <f>lambda*psi-lambda*LN(-LN(H74))</f>
        <v>30.072601506731552</v>
      </c>
    </row>
    <row r="75" spans="8:9" x14ac:dyDescent="0.25">
      <c r="H75" s="2">
        <v>0.74</v>
      </c>
      <c r="I75">
        <f>lambda*psi-lambda*LN(-LN(H75))</f>
        <v>30.725798513622934</v>
      </c>
    </row>
    <row r="76" spans="8:9" x14ac:dyDescent="0.25">
      <c r="H76" s="2">
        <v>0.75</v>
      </c>
      <c r="I76">
        <f>lambda*psi-lambda*LN(-LN(H76))</f>
        <v>31.399817562579543</v>
      </c>
    </row>
    <row r="77" spans="8:9" x14ac:dyDescent="0.25">
      <c r="H77" s="2">
        <v>0.76</v>
      </c>
      <c r="I77">
        <f>lambda*psi-lambda*LN(-LN(H77))</f>
        <v>32.096470690420752</v>
      </c>
    </row>
    <row r="78" spans="8:9" x14ac:dyDescent="0.25">
      <c r="H78" s="2">
        <v>0.77</v>
      </c>
      <c r="I78">
        <f>lambda*psi-lambda*LN(-LN(H78))</f>
        <v>32.817797253155575</v>
      </c>
    </row>
    <row r="79" spans="8:9" x14ac:dyDescent="0.25">
      <c r="H79" s="2">
        <v>0.78</v>
      </c>
      <c r="I79">
        <f>lambda*psi-lambda*LN(-LN(H79))</f>
        <v>33.566104577347595</v>
      </c>
    </row>
    <row r="80" spans="8:9" x14ac:dyDescent="0.25">
      <c r="H80" s="2">
        <v>0.79</v>
      </c>
      <c r="I80">
        <f>lambda*psi-lambda*LN(-LN(H80))</f>
        <v>34.344018061294037</v>
      </c>
    </row>
    <row r="81" spans="8:9" x14ac:dyDescent="0.25">
      <c r="H81" s="2">
        <v>0.8</v>
      </c>
      <c r="I81">
        <f>lambda*psi-lambda*LN(-LN(H81))</f>
        <v>35.154543496196325</v>
      </c>
    </row>
    <row r="82" spans="8:9" x14ac:dyDescent="0.25">
      <c r="H82" s="2">
        <v>0.81</v>
      </c>
      <c r="I82">
        <f>lambda*psi-lambda*LN(-LN(H82))</f>
        <v>36.001145373326203</v>
      </c>
    </row>
    <row r="83" spans="8:9" x14ac:dyDescent="0.25">
      <c r="H83" s="2">
        <v>0.82</v>
      </c>
      <c r="I83">
        <f>lambda*psi-lambda*LN(-LN(H83))</f>
        <v>36.887846370442176</v>
      </c>
    </row>
    <row r="84" spans="8:9" x14ac:dyDescent="0.25">
      <c r="H84" s="2">
        <v>0.83</v>
      </c>
      <c r="I84">
        <f>lambda*psi-lambda*LN(-LN(H84))</f>
        <v>37.819355291745815</v>
      </c>
    </row>
    <row r="85" spans="8:9" x14ac:dyDescent="0.25">
      <c r="H85" s="2">
        <v>0.84</v>
      </c>
      <c r="I85">
        <f>lambda*psi-lambda*LN(-LN(H85))</f>
        <v>38.801233827971053</v>
      </c>
    </row>
    <row r="86" spans="8:9" x14ac:dyDescent="0.25">
      <c r="H86" s="2">
        <v>0.85</v>
      </c>
      <c r="I86">
        <f>lambda*psi-lambda*LN(-LN(H86))</f>
        <v>39.840117195569981</v>
      </c>
    </row>
    <row r="87" spans="8:9" x14ac:dyDescent="0.25">
      <c r="H87" s="2">
        <v>0.86</v>
      </c>
      <c r="I87">
        <f>lambda*psi-lambda*LN(-LN(H87))</f>
        <v>40.944011002612349</v>
      </c>
    </row>
    <row r="88" spans="8:9" x14ac:dyDescent="0.25">
      <c r="H88" s="2">
        <v>0.87</v>
      </c>
      <c r="I88">
        <f>lambda*psi-lambda*LN(-LN(H88))</f>
        <v>42.12269831090105</v>
      </c>
    </row>
    <row r="89" spans="8:9" x14ac:dyDescent="0.25">
      <c r="H89" s="2">
        <v>0.88</v>
      </c>
      <c r="I89">
        <f>lambda*psi-lambda*LN(-LN(H89))</f>
        <v>43.388309951440419</v>
      </c>
    </row>
    <row r="90" spans="8:9" x14ac:dyDescent="0.25">
      <c r="H90" s="2">
        <v>0.89</v>
      </c>
      <c r="I90">
        <f>lambda*psi-lambda*LN(-LN(H90))</f>
        <v>44.75614357389108</v>
      </c>
    </row>
    <row r="91" spans="8:9" x14ac:dyDescent="0.25">
      <c r="H91" s="2">
        <v>0.9</v>
      </c>
      <c r="I91">
        <f>lambda*psi-lambda*LN(-LN(H91))</f>
        <v>46.245874163560117</v>
      </c>
    </row>
    <row r="92" spans="8:9" x14ac:dyDescent="0.25">
      <c r="H92" s="2">
        <v>0.91</v>
      </c>
      <c r="I92">
        <f>lambda*psi-lambda*LN(-LN(H92))</f>
        <v>47.883404518442831</v>
      </c>
    </row>
    <row r="93" spans="8:9" x14ac:dyDescent="0.25">
      <c r="H93" s="2">
        <v>0.92</v>
      </c>
      <c r="I93">
        <f>lambda*psi-lambda*LN(-LN(H93))</f>
        <v>49.703810211145182</v>
      </c>
    </row>
    <row r="94" spans="8:9" x14ac:dyDescent="0.25">
      <c r="H94" s="2">
        <v>0.93</v>
      </c>
      <c r="I94">
        <f>lambda*psi-lambda*LN(-LN(H94))</f>
        <v>51.756261379622991</v>
      </c>
    </row>
    <row r="95" spans="8:9" x14ac:dyDescent="0.25">
      <c r="H95" s="2">
        <v>0.94</v>
      </c>
      <c r="I95">
        <f>lambda*psi-lambda*LN(-LN(H95))</f>
        <v>54.112764246287583</v>
      </c>
    </row>
    <row r="96" spans="8:9" x14ac:dyDescent="0.25">
      <c r="H96" s="2">
        <v>0.95</v>
      </c>
      <c r="I96">
        <f>lambda*psi-lambda*LN(-LN(H96))</f>
        <v>56.884944826447899</v>
      </c>
    </row>
    <row r="97" spans="8:9" x14ac:dyDescent="0.25">
      <c r="H97" s="2">
        <v>0.96</v>
      </c>
      <c r="I97">
        <f>lambda*psi-lambda*LN(-LN(H97))</f>
        <v>60.259799864321856</v>
      </c>
    </row>
    <row r="98" spans="8:9" x14ac:dyDescent="0.25">
      <c r="H98" s="2">
        <v>0.97</v>
      </c>
      <c r="I98">
        <f>lambda*psi-lambda*LN(-LN(H98))</f>
        <v>64.587872689478488</v>
      </c>
    </row>
    <row r="99" spans="8:9" x14ac:dyDescent="0.25">
      <c r="H99" s="2">
        <v>0.98</v>
      </c>
      <c r="I99">
        <f>lambda*psi-lambda*LN(-LN(H99))</f>
        <v>70.656130505213213</v>
      </c>
    </row>
    <row r="100" spans="8:9" x14ac:dyDescent="0.25">
      <c r="H100" s="2">
        <v>0.99</v>
      </c>
      <c r="I100">
        <f>lambda*psi-lambda*LN(-LN(H100))</f>
        <v>80.975696272573032</v>
      </c>
    </row>
    <row r="101" spans="8:9" x14ac:dyDescent="0.25">
      <c r="H101" s="2"/>
    </row>
    <row r="102" spans="8:9" x14ac:dyDescent="0.25">
      <c r="H102" s="2"/>
    </row>
    <row r="103" spans="8:9" x14ac:dyDescent="0.25">
      <c r="H103" s="2"/>
    </row>
  </sheetData>
  <sortState xmlns:xlrd2="http://schemas.microsoft.com/office/spreadsheetml/2017/richdata2" ref="C2:C15">
    <sortCondition ref="C2:C1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lambda</vt:lpstr>
      <vt:lpstr>psi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Ιωάννης Τσουκαλάς</dc:creator>
  <cp:lastModifiedBy>Ιωάννης Τσουκαλάς</cp:lastModifiedBy>
  <dcterms:created xsi:type="dcterms:W3CDTF">2024-11-24T08:52:25Z</dcterms:created>
  <dcterms:modified xsi:type="dcterms:W3CDTF">2024-11-24T14:48:08Z</dcterms:modified>
</cp:coreProperties>
</file>