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37B0B28C-D81A-4F43-897C-F8B356FC12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ΝΕΕΣ-ΕΝΤΑΣΗ-ΜΑΘ (2)" sheetId="7" r:id="rId1"/>
    <sheet name="ΝΕΕΣ-ΑΝΤΙΣΤΡΟΦΟ-ΜΑΘ" sheetId="6" r:id="rId2"/>
  </sheets>
  <definedNames>
    <definedName name="solver_adj" localSheetId="1" hidden="1">'ΝΕΕΣ-ΑΝΤΙΣΤΡΟΦΟ-ΜΑΘ'!$M$13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'ΝΕΕΣ-ΑΝΤΙΣΤΡΟΦΟ-ΜΑΘ'!$M$16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45.5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3" i="6" l="1"/>
  <c r="H103" i="6"/>
  <c r="I103" i="6"/>
  <c r="J103" i="6"/>
  <c r="G103" i="6"/>
  <c r="J101" i="6"/>
  <c r="J97" i="6"/>
  <c r="J93" i="6"/>
  <c r="J89" i="6"/>
  <c r="J85" i="6"/>
  <c r="J81" i="6"/>
  <c r="J77" i="6"/>
  <c r="J73" i="6"/>
  <c r="J69" i="6"/>
  <c r="J65" i="6"/>
  <c r="J61" i="6"/>
  <c r="J57" i="6"/>
  <c r="J53" i="6"/>
  <c r="J49" i="6"/>
  <c r="J45" i="6"/>
  <c r="J41" i="6"/>
  <c r="J37" i="6"/>
  <c r="J33" i="6"/>
  <c r="J29" i="6"/>
  <c r="J25" i="6"/>
  <c r="J21" i="6"/>
  <c r="J17" i="6"/>
  <c r="J13" i="6"/>
  <c r="I100" i="6"/>
  <c r="I96" i="6"/>
  <c r="I92" i="6"/>
  <c r="I88" i="6"/>
  <c r="I84" i="6"/>
  <c r="I80" i="6"/>
  <c r="I76" i="6"/>
  <c r="I72" i="6"/>
  <c r="I68" i="6"/>
  <c r="I64" i="6"/>
  <c r="I60" i="6"/>
  <c r="I56" i="6"/>
  <c r="I52" i="6"/>
  <c r="I48" i="6"/>
  <c r="I44" i="6"/>
  <c r="I40" i="6"/>
  <c r="I36" i="6"/>
  <c r="I32" i="6"/>
  <c r="I28" i="6"/>
  <c r="I24" i="6"/>
  <c r="I20" i="6"/>
  <c r="I16" i="6"/>
  <c r="I12" i="6"/>
  <c r="H99" i="6"/>
  <c r="H95" i="6"/>
  <c r="H91" i="6"/>
  <c r="H87" i="6"/>
  <c r="H83" i="6"/>
  <c r="H79" i="6"/>
  <c r="H75" i="6"/>
  <c r="H71" i="6"/>
  <c r="H67" i="6"/>
  <c r="H63" i="6"/>
  <c r="H59" i="6"/>
  <c r="H55" i="6"/>
  <c r="H51" i="6"/>
  <c r="H47" i="6"/>
  <c r="H43" i="6"/>
  <c r="H39" i="6"/>
  <c r="H35" i="6"/>
  <c r="H31" i="6"/>
  <c r="H27" i="6"/>
  <c r="H23" i="6"/>
  <c r="H19" i="6"/>
  <c r="H15" i="6"/>
  <c r="H11" i="6"/>
  <c r="G102" i="6"/>
  <c r="G98" i="6"/>
  <c r="G94" i="6"/>
  <c r="G90" i="6"/>
  <c r="G86" i="6"/>
  <c r="G82" i="6"/>
  <c r="G78" i="6"/>
  <c r="G74" i="6"/>
  <c r="G70" i="6"/>
  <c r="G66" i="6"/>
  <c r="G62" i="6"/>
  <c r="G58" i="6"/>
  <c r="G54" i="6"/>
  <c r="G50" i="6"/>
  <c r="G46" i="6"/>
  <c r="G42" i="6"/>
  <c r="G38" i="6"/>
  <c r="G34" i="6"/>
  <c r="G30" i="6"/>
  <c r="G26" i="6"/>
  <c r="G22" i="6"/>
  <c r="G18" i="6"/>
  <c r="G14" i="6"/>
  <c r="G10" i="6"/>
  <c r="B9" i="7"/>
  <c r="B10" i="7" s="1"/>
  <c r="O7" i="7"/>
  <c r="P6" i="7"/>
  <c r="B27" i="7"/>
  <c r="B26" i="7"/>
  <c r="P2" i="7"/>
  <c r="M15" i="6"/>
  <c r="M16" i="6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G5" i="6"/>
  <c r="G4" i="6"/>
  <c r="B28" i="7" l="1"/>
  <c r="B29" i="7" s="1"/>
  <c r="P3" i="7"/>
  <c r="P4" i="7"/>
  <c r="P5" i="7"/>
</calcChain>
</file>

<file path=xl/sharedStrings.xml><?xml version="1.0" encoding="utf-8"?>
<sst xmlns="http://schemas.openxmlformats.org/spreadsheetml/2006/main" count="49" uniqueCount="39">
  <si>
    <t>περιοχη</t>
  </si>
  <si>
    <t>περίοδος επαναφοράς Τ (έτη)</t>
  </si>
  <si>
    <t>Βροχή (mm)</t>
  </si>
  <si>
    <t>Χρονος (min)</t>
  </si>
  <si>
    <t>Εκτίμηση περιόδου επαναφοράς ιστορικού επεισοδίου βροχής</t>
  </si>
  <si>
    <t>Διακριτότητα D=(min)</t>
  </si>
  <si>
    <t>Περιπτώσεις k/D=</t>
  </si>
  <si>
    <t>Συνάθροιση 1</t>
  </si>
  <si>
    <t>Συνάθροιση 2</t>
  </si>
  <si>
    <t>Συνάθροιση 3</t>
  </si>
  <si>
    <t>Συνάθροιση 4</t>
  </si>
  <si>
    <t>Ομαδοποίηση 1</t>
  </si>
  <si>
    <t>Ομαδοποίηση 2</t>
  </si>
  <si>
    <t>Ομαδοποίηση 3</t>
  </si>
  <si>
    <t>Ομαδοποίηση 4</t>
  </si>
  <si>
    <t>παράμετρος λ*</t>
  </si>
  <si>
    <t>παράμετρος κλίμακας β*</t>
  </si>
  <si>
    <t>παράμετρος η*</t>
  </si>
  <si>
    <t>παράμετρος α=0.18h</t>
  </si>
  <si>
    <t>παράμετρος ξ=0.18</t>
  </si>
  <si>
    <t>διάρκεια βροχής k (h)</t>
  </si>
  <si>
    <t>ένταση βροχής x (mm/h)</t>
  </si>
  <si>
    <t>Χρονική κλίμακα k=(h)</t>
  </si>
  <si>
    <t>περιοχή</t>
  </si>
  <si>
    <t>mm/h</t>
  </si>
  <si>
    <t>ΤΣΟΥΚΑΛΙ</t>
  </si>
  <si>
    <t>α=</t>
  </si>
  <si>
    <t>η=</t>
  </si>
  <si>
    <t>ξ=</t>
  </si>
  <si>
    <t>λ=</t>
  </si>
  <si>
    <t>β=</t>
  </si>
  <si>
    <t>Εμβαδ=</t>
  </si>
  <si>
    <t>ΑΝΑΓΩΓΗ ΣΗΜΕΙΑΚΩΝ ΕΝΤΑΣΕΩΝ ΣΕ ΕΠΙΦΑΝΕΙΑΚΕΣ ΕΝΤΑΣΕΙΣ</t>
  </si>
  <si>
    <t>Συντελεστής επιφανειακής αναγωγής φ=</t>
  </si>
  <si>
    <t>φ'</t>
  </si>
  <si>
    <t>Ύψος βροχής (mm)</t>
  </si>
  <si>
    <t>Εμβαδό A (Km^2)</t>
  </si>
  <si>
    <t>ΜΕΓΙΣΤΑ</t>
  </si>
  <si>
    <t>ύψος βροχής (mm)=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</si>
</sst>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2" fillId="0" borderId="0" xfId="0" applyFont="1"/>
    <xf numFmtId="0" fontId="1" fillId="2" borderId="0" xfId="0" applyFont="1" applyFill="1"/>
    <xf numFmtId="165" fontId="1" fillId="2" borderId="0" xfId="0" applyNumberFormat="1" applyFont="1" applyFill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quotePrefix="1"/>
    <xf numFmtId="165" fontId="0" fillId="0" borderId="0" xfId="0" applyNumberFormat="1"/>
    <xf numFmtId="164" fontId="0" fillId="0" borderId="0" xfId="0" applyNumberFormat="1"/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/>
    <xf numFmtId="0" fontId="0" fillId="4" borderId="0" xfId="0" applyFill="1"/>
    <xf numFmtId="164" fontId="0" fillId="3" borderId="1" xfId="0" applyNumberFormat="1" applyFill="1" applyBorder="1"/>
    <xf numFmtId="0" fontId="0" fillId="2" borderId="1" xfId="0" applyFill="1" applyBorder="1" applyAlignment="1">
      <alignment horizontal="center"/>
    </xf>
    <xf numFmtId="2" fontId="2" fillId="3" borderId="0" xfId="0" applyNumberFormat="1" applyFont="1" applyFill="1"/>
    <xf numFmtId="0" fontId="0" fillId="0" borderId="1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'ΝΕΕΣ-ΑΝΤΙΣΤΡΟΦΟ-ΜΑΘ'!$B$6</c:f>
              <c:strCache>
                <c:ptCount val="1"/>
                <c:pt idx="0">
                  <c:v>Βροχή (mm)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'ΝΕΕΣ-ΑΝΤΙΣΤΡΟΦΟ-ΜΑΘ'!$A$7:$A$102</c:f>
              <c:numCache>
                <c:formatCode>General</c:formatCode>
                <c:ptCount val="96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  <c:pt idx="48">
                  <c:v>735</c:v>
                </c:pt>
                <c:pt idx="49">
                  <c:v>750</c:v>
                </c:pt>
                <c:pt idx="50">
                  <c:v>765</c:v>
                </c:pt>
                <c:pt idx="51">
                  <c:v>780</c:v>
                </c:pt>
                <c:pt idx="52">
                  <c:v>795</c:v>
                </c:pt>
                <c:pt idx="53">
                  <c:v>810</c:v>
                </c:pt>
                <c:pt idx="54">
                  <c:v>825</c:v>
                </c:pt>
                <c:pt idx="55">
                  <c:v>840</c:v>
                </c:pt>
                <c:pt idx="56">
                  <c:v>855</c:v>
                </c:pt>
                <c:pt idx="57">
                  <c:v>870</c:v>
                </c:pt>
                <c:pt idx="58">
                  <c:v>885</c:v>
                </c:pt>
                <c:pt idx="59">
                  <c:v>900</c:v>
                </c:pt>
                <c:pt idx="60">
                  <c:v>915</c:v>
                </c:pt>
                <c:pt idx="61">
                  <c:v>930</c:v>
                </c:pt>
                <c:pt idx="62">
                  <c:v>945</c:v>
                </c:pt>
                <c:pt idx="63">
                  <c:v>960</c:v>
                </c:pt>
                <c:pt idx="64">
                  <c:v>975</c:v>
                </c:pt>
                <c:pt idx="65">
                  <c:v>990</c:v>
                </c:pt>
                <c:pt idx="66">
                  <c:v>1005</c:v>
                </c:pt>
                <c:pt idx="67">
                  <c:v>1020</c:v>
                </c:pt>
                <c:pt idx="68">
                  <c:v>1035</c:v>
                </c:pt>
                <c:pt idx="69">
                  <c:v>1050</c:v>
                </c:pt>
                <c:pt idx="70">
                  <c:v>1065</c:v>
                </c:pt>
                <c:pt idx="71">
                  <c:v>1080</c:v>
                </c:pt>
                <c:pt idx="72">
                  <c:v>1095</c:v>
                </c:pt>
                <c:pt idx="73">
                  <c:v>1110</c:v>
                </c:pt>
                <c:pt idx="74">
                  <c:v>1125</c:v>
                </c:pt>
                <c:pt idx="75">
                  <c:v>1140</c:v>
                </c:pt>
                <c:pt idx="76">
                  <c:v>1155</c:v>
                </c:pt>
                <c:pt idx="77">
                  <c:v>1170</c:v>
                </c:pt>
                <c:pt idx="78">
                  <c:v>1185</c:v>
                </c:pt>
                <c:pt idx="79">
                  <c:v>1200</c:v>
                </c:pt>
                <c:pt idx="80">
                  <c:v>1215</c:v>
                </c:pt>
                <c:pt idx="81">
                  <c:v>1230</c:v>
                </c:pt>
                <c:pt idx="82">
                  <c:v>1245</c:v>
                </c:pt>
                <c:pt idx="83">
                  <c:v>1260</c:v>
                </c:pt>
                <c:pt idx="84">
                  <c:v>1275</c:v>
                </c:pt>
                <c:pt idx="85">
                  <c:v>1290</c:v>
                </c:pt>
                <c:pt idx="86">
                  <c:v>1305</c:v>
                </c:pt>
                <c:pt idx="87">
                  <c:v>1320</c:v>
                </c:pt>
                <c:pt idx="88">
                  <c:v>1335</c:v>
                </c:pt>
                <c:pt idx="89">
                  <c:v>1350</c:v>
                </c:pt>
                <c:pt idx="90">
                  <c:v>1365</c:v>
                </c:pt>
                <c:pt idx="91">
                  <c:v>1380</c:v>
                </c:pt>
                <c:pt idx="92">
                  <c:v>1395</c:v>
                </c:pt>
                <c:pt idx="93">
                  <c:v>1410</c:v>
                </c:pt>
                <c:pt idx="94">
                  <c:v>1425</c:v>
                </c:pt>
                <c:pt idx="95">
                  <c:v>1440</c:v>
                </c:pt>
              </c:numCache>
            </c:numRef>
          </c:cat>
          <c:val>
            <c:numRef>
              <c:f>'ΝΕΕΣ-ΑΝΤΙΣΤΡΟΦΟ-ΜΑΘ'!$B$7:$B$102</c:f>
              <c:numCache>
                <c:formatCode>General</c:formatCode>
                <c:ptCount val="96"/>
                <c:pt idx="0">
                  <c:v>2</c:v>
                </c:pt>
                <c:pt idx="1">
                  <c:v>2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0</c:v>
                </c:pt>
                <c:pt idx="6">
                  <c:v>9</c:v>
                </c:pt>
                <c:pt idx="7">
                  <c:v>12</c:v>
                </c:pt>
                <c:pt idx="8">
                  <c:v>6</c:v>
                </c:pt>
                <c:pt idx="9">
                  <c:v>2</c:v>
                </c:pt>
                <c:pt idx="10">
                  <c:v>11</c:v>
                </c:pt>
                <c:pt idx="11">
                  <c:v>10</c:v>
                </c:pt>
                <c:pt idx="12">
                  <c:v>9</c:v>
                </c:pt>
                <c:pt idx="13">
                  <c:v>18</c:v>
                </c:pt>
                <c:pt idx="14">
                  <c:v>10</c:v>
                </c:pt>
                <c:pt idx="15">
                  <c:v>5</c:v>
                </c:pt>
                <c:pt idx="16">
                  <c:v>12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2</c:v>
                </c:pt>
                <c:pt idx="27">
                  <c:v>3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7</c:v>
                </c:pt>
                <c:pt idx="32">
                  <c:v>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7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5</c:v>
                </c:pt>
                <c:pt idx="47">
                  <c:v>4</c:v>
                </c:pt>
                <c:pt idx="48">
                  <c:v>6</c:v>
                </c:pt>
                <c:pt idx="49">
                  <c:v>7</c:v>
                </c:pt>
                <c:pt idx="50">
                  <c:v>2</c:v>
                </c:pt>
                <c:pt idx="51">
                  <c:v>3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7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7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3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1</c:v>
                </c:pt>
                <c:pt idx="70">
                  <c:v>5</c:v>
                </c:pt>
                <c:pt idx="71">
                  <c:v>4</c:v>
                </c:pt>
                <c:pt idx="72">
                  <c:v>6</c:v>
                </c:pt>
                <c:pt idx="73">
                  <c:v>7</c:v>
                </c:pt>
                <c:pt idx="74">
                  <c:v>2</c:v>
                </c:pt>
                <c:pt idx="75">
                  <c:v>3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7</c:v>
                </c:pt>
                <c:pt idx="80">
                  <c:v>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7</c:v>
                </c:pt>
                <c:pt idx="85">
                  <c:v>1</c:v>
                </c:pt>
                <c:pt idx="86">
                  <c:v>2</c:v>
                </c:pt>
                <c:pt idx="87">
                  <c:v>3</c:v>
                </c:pt>
                <c:pt idx="88">
                  <c:v>4</c:v>
                </c:pt>
                <c:pt idx="89">
                  <c:v>3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1</c:v>
                </c:pt>
                <c:pt idx="94">
                  <c:v>5</c:v>
                </c:pt>
                <c:pt idx="9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E-44EB-A9F3-08605A699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544760"/>
        <c:axId val="465538640"/>
      </c:barChart>
      <c:catAx>
        <c:axId val="465544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Χρόνος (</a:t>
                </a:r>
                <a:r>
                  <a:rPr lang="en-US"/>
                  <a:t>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65538640"/>
        <c:crosses val="autoZero"/>
        <c:auto val="1"/>
        <c:lblAlgn val="ctr"/>
        <c:lblOffset val="100"/>
        <c:noMultiLvlLbl val="1"/>
      </c:catAx>
      <c:valAx>
        <c:axId val="46553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Βροχή (</a:t>
                </a:r>
                <a:r>
                  <a:rPr lang="en-US"/>
                  <a:t>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65544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133350</xdr:rowOff>
    </xdr:from>
    <xdr:to>
      <xdr:col>10</xdr:col>
      <xdr:colOff>436958</xdr:colOff>
      <xdr:row>22</xdr:row>
      <xdr:rowOff>152112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2F428608-6A1A-4F46-98B1-A831A255A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038350"/>
          <a:ext cx="9533333" cy="23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24</xdr:row>
      <xdr:rowOff>76200</xdr:rowOff>
    </xdr:from>
    <xdr:to>
      <xdr:col>10</xdr:col>
      <xdr:colOff>389793</xdr:colOff>
      <xdr:row>43</xdr:row>
      <xdr:rowOff>104319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0D663C5B-AAB0-4A98-BF2A-410C54065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5" y="4648200"/>
          <a:ext cx="5857143" cy="36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17</xdr:row>
      <xdr:rowOff>23812</xdr:rowOff>
    </xdr:from>
    <xdr:to>
      <xdr:col>22</xdr:col>
      <xdr:colOff>342900</xdr:colOff>
      <xdr:row>31</xdr:row>
      <xdr:rowOff>90487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EDEB19B5-A62E-4D4D-99D7-D175BBC3D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556888</xdr:colOff>
      <xdr:row>6</xdr:row>
      <xdr:rowOff>0</xdr:rowOff>
    </xdr:from>
    <xdr:to>
      <xdr:col>27</xdr:col>
      <xdr:colOff>551257</xdr:colOff>
      <xdr:row>16</xdr:row>
      <xdr:rowOff>9525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1F776074-0017-49E9-9577-C2706494F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2163" y="1514475"/>
          <a:ext cx="7919169" cy="191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313AA-BCEE-45A8-BD72-3539E85745B9}">
  <dimension ref="A1:P29"/>
  <sheetViews>
    <sheetView tabSelected="1" workbookViewId="0">
      <selection activeCell="P2" sqref="P2"/>
    </sheetView>
  </sheetViews>
  <sheetFormatPr defaultRowHeight="15" x14ac:dyDescent="0.25"/>
  <cols>
    <col min="1" max="1" width="40" customWidth="1"/>
    <col min="2" max="2" width="9.28515625" customWidth="1"/>
    <col min="3" max="3" width="10.140625" customWidth="1"/>
    <col min="4" max="4" width="7.5703125" customWidth="1"/>
    <col min="5" max="5" width="12.140625" customWidth="1"/>
    <col min="6" max="6" width="12.85546875" customWidth="1"/>
    <col min="7" max="7" width="12" customWidth="1"/>
    <col min="8" max="8" width="12.7109375" customWidth="1"/>
    <col min="9" max="9" width="11.42578125" customWidth="1"/>
    <col min="15" max="15" width="11.7109375" customWidth="1"/>
    <col min="16" max="16" width="11.42578125" customWidth="1"/>
  </cols>
  <sheetData>
    <row r="1" spans="1:16" x14ac:dyDescent="0.25">
      <c r="A1" t="s">
        <v>0</v>
      </c>
      <c r="B1" s="2" t="s">
        <v>25</v>
      </c>
    </row>
    <row r="2" spans="1:16" x14ac:dyDescent="0.25">
      <c r="A2" t="s">
        <v>18</v>
      </c>
      <c r="B2">
        <v>0.18</v>
      </c>
      <c r="D2" s="8" t="s">
        <v>26</v>
      </c>
      <c r="E2" s="8">
        <v>0.18</v>
      </c>
      <c r="F2" s="8">
        <v>0.18</v>
      </c>
      <c r="G2" s="8">
        <v>0.18</v>
      </c>
      <c r="H2" s="8">
        <v>0.18</v>
      </c>
      <c r="I2" s="8"/>
      <c r="J2">
        <v>4500000</v>
      </c>
      <c r="K2">
        <v>4500000</v>
      </c>
      <c r="L2">
        <v>4500000</v>
      </c>
      <c r="M2">
        <v>4500000</v>
      </c>
      <c r="O2" s="19">
        <v>18000000</v>
      </c>
      <c r="P2">
        <f>O2/$O$7</f>
        <v>0.18</v>
      </c>
    </row>
    <row r="3" spans="1:16" x14ac:dyDescent="0.25">
      <c r="A3" t="s">
        <v>17</v>
      </c>
      <c r="B3">
        <v>0.69279316499999999</v>
      </c>
      <c r="D3" s="8" t="s">
        <v>27</v>
      </c>
      <c r="E3" s="8">
        <v>0.68969736100000001</v>
      </c>
      <c r="F3" s="8">
        <v>0.68986601299999994</v>
      </c>
      <c r="G3" s="8">
        <v>0.69487833799999998</v>
      </c>
      <c r="H3" s="8">
        <v>0.69673094800000002</v>
      </c>
      <c r="I3" s="8"/>
      <c r="J3">
        <v>17242434.024999999</v>
      </c>
      <c r="K3">
        <v>17246650.324999999</v>
      </c>
      <c r="L3">
        <v>17371958.449999999</v>
      </c>
      <c r="M3">
        <v>17418273.699999999</v>
      </c>
      <c r="O3" s="19">
        <v>69279316.5</v>
      </c>
      <c r="P3">
        <f t="shared" ref="P3:P6" si="0">O3/$O$7</f>
        <v>0.69279316499999999</v>
      </c>
    </row>
    <row r="4" spans="1:16" x14ac:dyDescent="0.25">
      <c r="A4" t="s">
        <v>19</v>
      </c>
      <c r="B4">
        <v>0.18</v>
      </c>
      <c r="D4" s="8" t="s">
        <v>28</v>
      </c>
      <c r="E4" s="8">
        <v>0.18</v>
      </c>
      <c r="F4" s="8">
        <v>0.18</v>
      </c>
      <c r="G4" s="8">
        <v>0.18</v>
      </c>
      <c r="H4" s="8">
        <v>0.18</v>
      </c>
      <c r="I4" s="8"/>
      <c r="J4">
        <v>4500000</v>
      </c>
      <c r="K4">
        <v>4500000</v>
      </c>
      <c r="L4">
        <v>4500000</v>
      </c>
      <c r="M4">
        <v>4500000</v>
      </c>
      <c r="O4" s="19">
        <v>18000000</v>
      </c>
      <c r="P4">
        <f t="shared" si="0"/>
        <v>0.18</v>
      </c>
    </row>
    <row r="5" spans="1:16" x14ac:dyDescent="0.25">
      <c r="A5" t="s">
        <v>15</v>
      </c>
      <c r="B5">
        <v>66.738154105000007</v>
      </c>
      <c r="D5" s="8" t="s">
        <v>29</v>
      </c>
      <c r="E5" s="8">
        <v>63.703001970000003</v>
      </c>
      <c r="F5" s="8">
        <v>66.093550969999995</v>
      </c>
      <c r="G5" s="8">
        <v>66.589056729999996</v>
      </c>
      <c r="H5" s="8">
        <v>70.567006750000004</v>
      </c>
      <c r="I5" s="8"/>
      <c r="J5">
        <v>1592575049.25</v>
      </c>
      <c r="K5">
        <v>1652338774.25</v>
      </c>
      <c r="L5">
        <v>1664726418.25</v>
      </c>
      <c r="M5">
        <v>1764175168.75</v>
      </c>
      <c r="O5" s="19">
        <v>6673815410.5</v>
      </c>
      <c r="P5">
        <f t="shared" si="0"/>
        <v>66.738154105000007</v>
      </c>
    </row>
    <row r="6" spans="1:16" x14ac:dyDescent="0.25">
      <c r="A6" t="s">
        <v>16</v>
      </c>
      <c r="B6">
        <v>2.3013192500000001E-2</v>
      </c>
      <c r="D6" s="8" t="s">
        <v>30</v>
      </c>
      <c r="E6" s="8">
        <v>2.1452883999999998E-2</v>
      </c>
      <c r="F6" s="8">
        <v>2.3325559999999999E-2</v>
      </c>
      <c r="G6" s="8">
        <v>2.2446900999999998E-2</v>
      </c>
      <c r="H6" s="8">
        <v>2.4827425E-2</v>
      </c>
      <c r="I6" s="8"/>
      <c r="J6">
        <v>536322.1</v>
      </c>
      <c r="K6">
        <v>583139</v>
      </c>
      <c r="L6">
        <v>561172.52499999991</v>
      </c>
      <c r="M6">
        <v>620685.625</v>
      </c>
      <c r="O6" s="19">
        <v>2301319.25</v>
      </c>
      <c r="P6">
        <f t="shared" si="0"/>
        <v>2.3013192500000001E-2</v>
      </c>
    </row>
    <row r="7" spans="1:16" x14ac:dyDescent="0.25">
      <c r="A7" t="s">
        <v>1</v>
      </c>
      <c r="B7" s="5">
        <v>100</v>
      </c>
      <c r="D7" s="8" t="s">
        <v>31</v>
      </c>
      <c r="E7" s="8">
        <v>25000000</v>
      </c>
      <c r="F7" s="8">
        <v>25000000</v>
      </c>
      <c r="G7" s="8">
        <v>25000000</v>
      </c>
      <c r="H7" s="8">
        <v>25000000</v>
      </c>
      <c r="I7" s="8"/>
      <c r="O7">
        <f>SUM(E7:H7)</f>
        <v>100000000</v>
      </c>
    </row>
    <row r="8" spans="1:16" x14ac:dyDescent="0.25">
      <c r="A8" t="s">
        <v>20</v>
      </c>
      <c r="B8" s="6">
        <v>1</v>
      </c>
      <c r="C8" s="1"/>
      <c r="D8" s="1"/>
      <c r="E8" s="1"/>
      <c r="F8" s="1"/>
    </row>
    <row r="9" spans="1:16" x14ac:dyDescent="0.25">
      <c r="A9" s="17" t="s">
        <v>21</v>
      </c>
      <c r="B9" s="18">
        <f>B5*((B7/B6)^B4-1)/(1+(B8/B2))^B3</f>
        <v>63.796589826502867</v>
      </c>
      <c r="C9" s="1"/>
      <c r="D9" s="1"/>
      <c r="E9" s="1"/>
      <c r="F9" s="1"/>
    </row>
    <row r="10" spans="1:16" x14ac:dyDescent="0.25">
      <c r="A10" s="17" t="s">
        <v>35</v>
      </c>
      <c r="B10" s="18">
        <f>B8*B9</f>
        <v>63.796589826502867</v>
      </c>
    </row>
    <row r="24" spans="1:2" x14ac:dyDescent="0.25">
      <c r="A24" t="s">
        <v>32</v>
      </c>
    </row>
    <row r="26" spans="1:2" x14ac:dyDescent="0.25">
      <c r="A26" t="s">
        <v>36</v>
      </c>
      <c r="B26">
        <f>O7/(1000*1000)</f>
        <v>100</v>
      </c>
    </row>
    <row r="27" spans="1:2" x14ac:dyDescent="0.25">
      <c r="A27" t="s">
        <v>20</v>
      </c>
      <c r="B27" s="13">
        <f>B8</f>
        <v>1</v>
      </c>
    </row>
    <row r="28" spans="1:2" x14ac:dyDescent="0.25">
      <c r="A28" t="s">
        <v>34</v>
      </c>
      <c r="B28" s="14">
        <f>1-(0.048*B26^(0.36-0.01*LN(B26))/B27^0.35)</f>
        <v>0.79623113160673209</v>
      </c>
    </row>
    <row r="29" spans="1:2" x14ac:dyDescent="0.25">
      <c r="A29" s="8" t="s">
        <v>33</v>
      </c>
      <c r="B29" s="20">
        <f>MAX(B28,0.25)</f>
        <v>0.79623113160673209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720A-2529-4B2D-A400-990FD0E39D3E}">
  <dimension ref="A1:O103"/>
  <sheetViews>
    <sheetView workbookViewId="0">
      <selection activeCell="K6" sqref="K6"/>
    </sheetView>
  </sheetViews>
  <sheetFormatPr defaultRowHeight="15" x14ac:dyDescent="0.25"/>
  <cols>
    <col min="1" max="1" width="7.85546875" customWidth="1"/>
    <col min="2" max="2" width="7.7109375" customWidth="1"/>
    <col min="3" max="3" width="6" customWidth="1"/>
    <col min="4" max="4" width="6.85546875" customWidth="1"/>
    <col min="5" max="5" width="6.28515625" customWidth="1"/>
    <col min="6" max="6" width="6.140625" customWidth="1"/>
    <col min="7" max="7" width="5.85546875" customWidth="1"/>
    <col min="8" max="8" width="5.140625" customWidth="1"/>
    <col min="9" max="10" width="5.7109375" customWidth="1"/>
    <col min="12" max="12" width="28" bestFit="1" customWidth="1"/>
  </cols>
  <sheetData>
    <row r="1" spans="1:15" x14ac:dyDescent="0.25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</row>
    <row r="3" spans="1:15" x14ac:dyDescent="0.25">
      <c r="A3" s="9" t="s">
        <v>22</v>
      </c>
      <c r="B3" s="10"/>
      <c r="C3" s="10"/>
      <c r="D3" s="10"/>
      <c r="E3" s="10"/>
      <c r="F3" s="11"/>
      <c r="G3" s="8">
        <v>1</v>
      </c>
    </row>
    <row r="4" spans="1:15" x14ac:dyDescent="0.25">
      <c r="A4" s="9" t="s">
        <v>5</v>
      </c>
      <c r="B4" s="10"/>
      <c r="C4" s="10"/>
      <c r="D4" s="10"/>
      <c r="E4" s="10"/>
      <c r="F4" s="11"/>
      <c r="G4" s="8">
        <f>15</f>
        <v>15</v>
      </c>
    </row>
    <row r="5" spans="1:15" x14ac:dyDescent="0.25">
      <c r="A5" s="9" t="s">
        <v>6</v>
      </c>
      <c r="B5" s="10"/>
      <c r="C5" s="10"/>
      <c r="D5" s="10"/>
      <c r="E5" s="10"/>
      <c r="F5" s="11"/>
      <c r="G5" s="8">
        <f>(G3*60)/15</f>
        <v>4</v>
      </c>
    </row>
    <row r="6" spans="1:15" ht="44.25" customHeight="1" x14ac:dyDescent="0.25">
      <c r="A6" s="7" t="s">
        <v>3</v>
      </c>
      <c r="B6" s="7" t="s">
        <v>2</v>
      </c>
      <c r="C6" s="15" t="s">
        <v>11</v>
      </c>
      <c r="D6" s="7" t="s">
        <v>12</v>
      </c>
      <c r="E6" s="7" t="s">
        <v>13</v>
      </c>
      <c r="F6" s="7" t="s">
        <v>14</v>
      </c>
      <c r="G6" s="7" t="s">
        <v>7</v>
      </c>
      <c r="H6" s="7" t="s">
        <v>8</v>
      </c>
      <c r="I6" s="7" t="s">
        <v>9</v>
      </c>
      <c r="J6" s="7" t="s">
        <v>10</v>
      </c>
    </row>
    <row r="7" spans="1:15" x14ac:dyDescent="0.25">
      <c r="A7" s="16">
        <v>15</v>
      </c>
      <c r="B7" s="16">
        <v>2</v>
      </c>
      <c r="C7">
        <v>1</v>
      </c>
      <c r="L7" t="s">
        <v>23</v>
      </c>
      <c r="M7" s="2" t="s">
        <v>25</v>
      </c>
    </row>
    <row r="8" spans="1:15" x14ac:dyDescent="0.25">
      <c r="A8" s="16">
        <f>A7+15</f>
        <v>30</v>
      </c>
      <c r="B8" s="16">
        <v>2</v>
      </c>
      <c r="C8">
        <v>1</v>
      </c>
      <c r="D8">
        <v>1</v>
      </c>
      <c r="L8" t="s">
        <v>18</v>
      </c>
      <c r="M8" s="2">
        <v>0.18</v>
      </c>
    </row>
    <row r="9" spans="1:15" x14ac:dyDescent="0.25">
      <c r="A9" s="16">
        <f t="shared" ref="A9:A72" si="0">A8+15</f>
        <v>45</v>
      </c>
      <c r="B9" s="21">
        <v>9</v>
      </c>
      <c r="C9">
        <v>1</v>
      </c>
      <c r="D9">
        <v>1</v>
      </c>
      <c r="E9">
        <v>1</v>
      </c>
      <c r="L9" t="s">
        <v>17</v>
      </c>
      <c r="M9" s="5">
        <v>0.7231313813489757</v>
      </c>
    </row>
    <row r="10" spans="1:15" x14ac:dyDescent="0.25">
      <c r="A10" s="16">
        <f t="shared" si="0"/>
        <v>60</v>
      </c>
      <c r="B10" s="23">
        <v>10</v>
      </c>
      <c r="C10">
        <v>1</v>
      </c>
      <c r="D10">
        <v>1</v>
      </c>
      <c r="E10">
        <v>1</v>
      </c>
      <c r="F10">
        <v>1</v>
      </c>
      <c r="G10">
        <f>SUM(B7:B10)</f>
        <v>23</v>
      </c>
      <c r="L10" t="s">
        <v>19</v>
      </c>
      <c r="M10" s="2">
        <v>0.18</v>
      </c>
    </row>
    <row r="11" spans="1:15" x14ac:dyDescent="0.25">
      <c r="A11" s="16">
        <f t="shared" si="0"/>
        <v>75</v>
      </c>
      <c r="B11" s="23">
        <v>5</v>
      </c>
      <c r="C11">
        <v>2</v>
      </c>
      <c r="D11">
        <v>1</v>
      </c>
      <c r="E11">
        <v>1</v>
      </c>
      <c r="F11">
        <v>1</v>
      </c>
      <c r="H11">
        <f>SUM(B8:B11)</f>
        <v>26</v>
      </c>
      <c r="L11" t="s">
        <v>15</v>
      </c>
      <c r="M11" s="5">
        <v>69.590440273235899</v>
      </c>
    </row>
    <row r="12" spans="1:15" x14ac:dyDescent="0.25">
      <c r="A12" s="16">
        <f t="shared" si="0"/>
        <v>90</v>
      </c>
      <c r="B12" s="23">
        <v>0</v>
      </c>
      <c r="C12">
        <v>2</v>
      </c>
      <c r="D12">
        <v>2</v>
      </c>
      <c r="E12">
        <v>1</v>
      </c>
      <c r="F12">
        <v>1</v>
      </c>
      <c r="I12">
        <f>SUM(B9:B12)</f>
        <v>24</v>
      </c>
      <c r="L12" t="s">
        <v>16</v>
      </c>
      <c r="M12" s="5">
        <v>2.2372910681386665E-2</v>
      </c>
    </row>
    <row r="13" spans="1:15" x14ac:dyDescent="0.25">
      <c r="A13" s="16">
        <f t="shared" si="0"/>
        <v>105</v>
      </c>
      <c r="B13" s="23">
        <v>9</v>
      </c>
      <c r="C13">
        <v>2</v>
      </c>
      <c r="D13">
        <v>2</v>
      </c>
      <c r="E13">
        <v>2</v>
      </c>
      <c r="F13">
        <v>1</v>
      </c>
      <c r="J13">
        <f>SUM(B10:B13)</f>
        <v>24</v>
      </c>
      <c r="L13" t="s">
        <v>1</v>
      </c>
      <c r="M13" s="5">
        <v>25.368923608322792</v>
      </c>
    </row>
    <row r="14" spans="1:15" x14ac:dyDescent="0.25">
      <c r="A14" s="16">
        <f t="shared" si="0"/>
        <v>120</v>
      </c>
      <c r="B14" s="16">
        <v>12</v>
      </c>
      <c r="C14">
        <v>2</v>
      </c>
      <c r="D14">
        <v>2</v>
      </c>
      <c r="E14">
        <v>2</v>
      </c>
      <c r="F14">
        <v>2</v>
      </c>
      <c r="G14">
        <f>SUM(B11:B14)</f>
        <v>26</v>
      </c>
      <c r="L14" t="s">
        <v>20</v>
      </c>
      <c r="M14" s="6">
        <v>1</v>
      </c>
    </row>
    <row r="15" spans="1:15" x14ac:dyDescent="0.25">
      <c r="A15" s="16">
        <f t="shared" si="0"/>
        <v>135</v>
      </c>
      <c r="B15" s="16">
        <v>6</v>
      </c>
      <c r="C15">
        <v>3</v>
      </c>
      <c r="D15">
        <v>2</v>
      </c>
      <c r="E15">
        <v>2</v>
      </c>
      <c r="F15">
        <v>2</v>
      </c>
      <c r="H15">
        <f>SUM(B12:B15)</f>
        <v>27</v>
      </c>
      <c r="L15" t="s">
        <v>21</v>
      </c>
      <c r="M15" s="3">
        <f>M11*((M13/M12)^M10-1)/(1+M14/M8)^M9</f>
        <v>45.499982145378539</v>
      </c>
    </row>
    <row r="16" spans="1:15" x14ac:dyDescent="0.25">
      <c r="A16" s="16">
        <f t="shared" si="0"/>
        <v>150</v>
      </c>
      <c r="B16" s="16">
        <v>2</v>
      </c>
      <c r="C16">
        <v>3</v>
      </c>
      <c r="D16">
        <v>3</v>
      </c>
      <c r="E16">
        <v>2</v>
      </c>
      <c r="F16">
        <v>2</v>
      </c>
      <c r="I16">
        <f>SUM(B13:B16)</f>
        <v>29</v>
      </c>
      <c r="L16" t="s">
        <v>38</v>
      </c>
      <c r="M16" s="1">
        <f>M15*M14</f>
        <v>45.499982145378539</v>
      </c>
      <c r="N16">
        <v>45.5</v>
      </c>
      <c r="O16" s="12" t="s">
        <v>24</v>
      </c>
    </row>
    <row r="17" spans="1:10" x14ac:dyDescent="0.25">
      <c r="A17" s="16">
        <f t="shared" si="0"/>
        <v>165</v>
      </c>
      <c r="B17" s="16">
        <v>11</v>
      </c>
      <c r="C17">
        <v>3</v>
      </c>
      <c r="D17">
        <v>3</v>
      </c>
      <c r="E17">
        <v>3</v>
      </c>
      <c r="F17">
        <v>2</v>
      </c>
      <c r="J17">
        <f>SUM(B14:B17)</f>
        <v>31</v>
      </c>
    </row>
    <row r="18" spans="1:10" x14ac:dyDescent="0.25">
      <c r="A18" s="16">
        <f t="shared" si="0"/>
        <v>180</v>
      </c>
      <c r="B18" s="16">
        <v>10</v>
      </c>
      <c r="C18">
        <v>3</v>
      </c>
      <c r="D18">
        <v>3</v>
      </c>
      <c r="E18">
        <v>3</v>
      </c>
      <c r="F18">
        <v>3</v>
      </c>
      <c r="G18">
        <f>SUM(B15:B18)</f>
        <v>29</v>
      </c>
    </row>
    <row r="19" spans="1:10" x14ac:dyDescent="0.25">
      <c r="A19" s="16">
        <f t="shared" si="0"/>
        <v>195</v>
      </c>
      <c r="B19" s="16">
        <v>9</v>
      </c>
      <c r="C19">
        <v>4</v>
      </c>
      <c r="D19">
        <v>3</v>
      </c>
      <c r="E19">
        <v>3</v>
      </c>
      <c r="F19">
        <v>3</v>
      </c>
      <c r="H19">
        <f>SUM(B16:B19)</f>
        <v>32</v>
      </c>
    </row>
    <row r="20" spans="1:10" x14ac:dyDescent="0.25">
      <c r="A20" s="16">
        <f t="shared" si="0"/>
        <v>210</v>
      </c>
      <c r="B20" s="16">
        <v>18</v>
      </c>
      <c r="C20">
        <v>4</v>
      </c>
      <c r="D20">
        <v>4</v>
      </c>
      <c r="E20">
        <v>3</v>
      </c>
      <c r="F20">
        <v>3</v>
      </c>
      <c r="I20">
        <f>SUM(B17:B20)</f>
        <v>48</v>
      </c>
    </row>
    <row r="21" spans="1:10" x14ac:dyDescent="0.25">
      <c r="A21" s="16">
        <f t="shared" si="0"/>
        <v>225</v>
      </c>
      <c r="B21" s="16">
        <v>10</v>
      </c>
      <c r="C21">
        <v>4</v>
      </c>
      <c r="D21">
        <v>4</v>
      </c>
      <c r="E21">
        <v>4</v>
      </c>
      <c r="F21">
        <v>3</v>
      </c>
      <c r="J21">
        <f>SUM(B18:B21)</f>
        <v>47</v>
      </c>
    </row>
    <row r="22" spans="1:10" x14ac:dyDescent="0.25">
      <c r="A22" s="16">
        <f t="shared" si="0"/>
        <v>240</v>
      </c>
      <c r="B22" s="16">
        <v>5</v>
      </c>
      <c r="C22">
        <v>4</v>
      </c>
      <c r="D22">
        <v>4</v>
      </c>
      <c r="E22">
        <v>4</v>
      </c>
      <c r="F22">
        <v>4</v>
      </c>
      <c r="G22">
        <f>SUM(B19:B22)</f>
        <v>42</v>
      </c>
    </row>
    <row r="23" spans="1:10" x14ac:dyDescent="0.25">
      <c r="A23" s="16">
        <f t="shared" si="0"/>
        <v>255</v>
      </c>
      <c r="B23" s="16">
        <v>12</v>
      </c>
      <c r="C23">
        <v>5</v>
      </c>
      <c r="D23">
        <v>4</v>
      </c>
      <c r="E23">
        <v>4</v>
      </c>
      <c r="F23">
        <v>4</v>
      </c>
      <c r="H23">
        <f>SUM(B20:B23)</f>
        <v>45</v>
      </c>
    </row>
    <row r="24" spans="1:10" x14ac:dyDescent="0.25">
      <c r="A24" s="16">
        <f t="shared" si="0"/>
        <v>270</v>
      </c>
      <c r="B24" s="16">
        <v>3</v>
      </c>
      <c r="C24">
        <v>5</v>
      </c>
      <c r="D24">
        <v>5</v>
      </c>
      <c r="E24">
        <v>4</v>
      </c>
      <c r="F24">
        <v>4</v>
      </c>
      <c r="I24">
        <f>SUM(B21:B24)</f>
        <v>30</v>
      </c>
    </row>
    <row r="25" spans="1:10" x14ac:dyDescent="0.25">
      <c r="A25" s="16">
        <f t="shared" si="0"/>
        <v>285</v>
      </c>
      <c r="B25" s="16">
        <v>0</v>
      </c>
      <c r="C25">
        <v>5</v>
      </c>
      <c r="D25">
        <v>5</v>
      </c>
      <c r="E25">
        <v>5</v>
      </c>
      <c r="F25">
        <v>4</v>
      </c>
      <c r="J25">
        <f>SUM(B22:B25)</f>
        <v>20</v>
      </c>
    </row>
    <row r="26" spans="1:10" x14ac:dyDescent="0.25">
      <c r="A26" s="16">
        <f t="shared" si="0"/>
        <v>300</v>
      </c>
      <c r="B26" s="16">
        <v>0</v>
      </c>
      <c r="C26">
        <v>5</v>
      </c>
      <c r="D26">
        <v>5</v>
      </c>
      <c r="E26">
        <v>5</v>
      </c>
      <c r="F26">
        <v>5</v>
      </c>
      <c r="G26">
        <f>SUM(B23:B26)</f>
        <v>15</v>
      </c>
    </row>
    <row r="27" spans="1:10" x14ac:dyDescent="0.25">
      <c r="A27" s="16">
        <f t="shared" si="0"/>
        <v>315</v>
      </c>
      <c r="B27" s="16">
        <v>2</v>
      </c>
      <c r="C27">
        <v>6</v>
      </c>
      <c r="D27">
        <v>5</v>
      </c>
      <c r="E27">
        <v>5</v>
      </c>
      <c r="F27">
        <v>5</v>
      </c>
      <c r="H27">
        <f>SUM(B24:B27)</f>
        <v>5</v>
      </c>
    </row>
    <row r="28" spans="1:10" x14ac:dyDescent="0.25">
      <c r="A28" s="16">
        <f t="shared" si="0"/>
        <v>330</v>
      </c>
      <c r="B28" s="16">
        <v>1</v>
      </c>
      <c r="C28">
        <v>6</v>
      </c>
      <c r="D28">
        <v>6</v>
      </c>
      <c r="E28">
        <v>5</v>
      </c>
      <c r="F28">
        <v>5</v>
      </c>
      <c r="I28">
        <f>SUM(B25:B28)</f>
        <v>3</v>
      </c>
    </row>
    <row r="29" spans="1:10" x14ac:dyDescent="0.25">
      <c r="A29" s="16">
        <f t="shared" si="0"/>
        <v>345</v>
      </c>
      <c r="B29" s="16">
        <v>5</v>
      </c>
      <c r="C29">
        <v>6</v>
      </c>
      <c r="D29">
        <v>6</v>
      </c>
      <c r="E29">
        <v>6</v>
      </c>
      <c r="F29">
        <v>5</v>
      </c>
      <c r="J29">
        <f>SUM(B26:B29)</f>
        <v>8</v>
      </c>
    </row>
    <row r="30" spans="1:10" x14ac:dyDescent="0.25">
      <c r="A30" s="16">
        <f t="shared" si="0"/>
        <v>360</v>
      </c>
      <c r="B30" s="16">
        <v>4</v>
      </c>
      <c r="C30">
        <v>6</v>
      </c>
      <c r="D30">
        <v>6</v>
      </c>
      <c r="E30">
        <v>6</v>
      </c>
      <c r="F30">
        <v>6</v>
      </c>
      <c r="G30">
        <f>SUM(B27:B30)</f>
        <v>12</v>
      </c>
    </row>
    <row r="31" spans="1:10" x14ac:dyDescent="0.25">
      <c r="A31" s="16">
        <f t="shared" si="0"/>
        <v>375</v>
      </c>
      <c r="B31" s="16">
        <v>6</v>
      </c>
      <c r="C31">
        <v>7</v>
      </c>
      <c r="D31">
        <v>6</v>
      </c>
      <c r="E31">
        <v>6</v>
      </c>
      <c r="F31">
        <v>6</v>
      </c>
      <c r="H31">
        <f>SUM(B28:B31)</f>
        <v>16</v>
      </c>
    </row>
    <row r="32" spans="1:10" x14ac:dyDescent="0.25">
      <c r="A32" s="16">
        <f t="shared" si="0"/>
        <v>390</v>
      </c>
      <c r="B32" s="16">
        <v>7</v>
      </c>
      <c r="C32">
        <v>7</v>
      </c>
      <c r="D32">
        <v>7</v>
      </c>
      <c r="E32">
        <v>6</v>
      </c>
      <c r="F32">
        <v>6</v>
      </c>
      <c r="I32">
        <f>SUM(B29:B32)</f>
        <v>22</v>
      </c>
    </row>
    <row r="33" spans="1:10" x14ac:dyDescent="0.25">
      <c r="A33" s="16">
        <f t="shared" si="0"/>
        <v>405</v>
      </c>
      <c r="B33" s="16">
        <v>2</v>
      </c>
      <c r="C33">
        <v>7</v>
      </c>
      <c r="D33">
        <v>7</v>
      </c>
      <c r="E33">
        <v>7</v>
      </c>
      <c r="F33">
        <v>6</v>
      </c>
      <c r="J33">
        <f>SUM(B30:B33)</f>
        <v>19</v>
      </c>
    </row>
    <row r="34" spans="1:10" x14ac:dyDescent="0.25">
      <c r="A34" s="16">
        <f t="shared" si="0"/>
        <v>420</v>
      </c>
      <c r="B34" s="16">
        <v>3</v>
      </c>
      <c r="C34">
        <v>7</v>
      </c>
      <c r="D34">
        <v>7</v>
      </c>
      <c r="E34">
        <v>7</v>
      </c>
      <c r="F34">
        <v>7</v>
      </c>
      <c r="G34">
        <f>SUM(B31:B34)</f>
        <v>18</v>
      </c>
    </row>
    <row r="35" spans="1:10" x14ac:dyDescent="0.25">
      <c r="A35" s="16">
        <f t="shared" si="0"/>
        <v>435</v>
      </c>
      <c r="B35" s="16">
        <v>7</v>
      </c>
      <c r="C35">
        <v>8</v>
      </c>
      <c r="D35">
        <v>7</v>
      </c>
      <c r="E35">
        <v>7</v>
      </c>
      <c r="F35">
        <v>7</v>
      </c>
      <c r="H35">
        <f>SUM(B32:B35)</f>
        <v>19</v>
      </c>
    </row>
    <row r="36" spans="1:10" x14ac:dyDescent="0.25">
      <c r="A36" s="16">
        <f t="shared" si="0"/>
        <v>450</v>
      </c>
      <c r="B36" s="16">
        <v>8</v>
      </c>
      <c r="C36">
        <v>8</v>
      </c>
      <c r="D36">
        <v>8</v>
      </c>
      <c r="E36">
        <v>7</v>
      </c>
      <c r="F36">
        <v>7</v>
      </c>
      <c r="I36">
        <f>SUM(B33:B36)</f>
        <v>20</v>
      </c>
    </row>
    <row r="37" spans="1:10" x14ac:dyDescent="0.25">
      <c r="A37" s="16">
        <f t="shared" si="0"/>
        <v>465</v>
      </c>
      <c r="B37" s="16">
        <v>9</v>
      </c>
      <c r="C37">
        <v>8</v>
      </c>
      <c r="D37">
        <v>8</v>
      </c>
      <c r="E37">
        <v>8</v>
      </c>
      <c r="F37">
        <v>7</v>
      </c>
      <c r="J37">
        <f>SUM(B34:B37)</f>
        <v>27</v>
      </c>
    </row>
    <row r="38" spans="1:10" x14ac:dyDescent="0.25">
      <c r="A38" s="16">
        <f t="shared" si="0"/>
        <v>480</v>
      </c>
      <c r="B38" s="16">
        <v>7</v>
      </c>
      <c r="C38">
        <v>8</v>
      </c>
      <c r="D38">
        <v>8</v>
      </c>
      <c r="E38">
        <v>8</v>
      </c>
      <c r="F38">
        <v>8</v>
      </c>
      <c r="G38">
        <f>SUM(B35:B38)</f>
        <v>31</v>
      </c>
    </row>
    <row r="39" spans="1:10" x14ac:dyDescent="0.25">
      <c r="A39" s="16">
        <f t="shared" si="0"/>
        <v>495</v>
      </c>
      <c r="B39" s="16">
        <v>3</v>
      </c>
      <c r="C39">
        <v>9</v>
      </c>
      <c r="D39">
        <v>8</v>
      </c>
      <c r="E39">
        <v>8</v>
      </c>
      <c r="F39">
        <v>8</v>
      </c>
      <c r="H39">
        <f>SUM(B36:B39)</f>
        <v>27</v>
      </c>
    </row>
    <row r="40" spans="1:10" x14ac:dyDescent="0.25">
      <c r="A40" s="16">
        <f t="shared" si="0"/>
        <v>510</v>
      </c>
      <c r="B40" s="16">
        <v>0</v>
      </c>
      <c r="C40">
        <v>9</v>
      </c>
      <c r="D40">
        <v>9</v>
      </c>
      <c r="E40">
        <v>8</v>
      </c>
      <c r="F40">
        <v>8</v>
      </c>
      <c r="I40">
        <f>SUM(B37:B40)</f>
        <v>19</v>
      </c>
    </row>
    <row r="41" spans="1:10" x14ac:dyDescent="0.25">
      <c r="A41" s="16">
        <f t="shared" si="0"/>
        <v>525</v>
      </c>
      <c r="B41" s="16">
        <v>0</v>
      </c>
      <c r="C41">
        <v>9</v>
      </c>
      <c r="D41">
        <v>9</v>
      </c>
      <c r="E41">
        <v>9</v>
      </c>
      <c r="F41">
        <v>8</v>
      </c>
      <c r="J41">
        <f>SUM(B38:B41)</f>
        <v>10</v>
      </c>
    </row>
    <row r="42" spans="1:10" x14ac:dyDescent="0.25">
      <c r="A42" s="16">
        <f t="shared" si="0"/>
        <v>540</v>
      </c>
      <c r="B42" s="16">
        <v>0</v>
      </c>
      <c r="C42">
        <v>9</v>
      </c>
      <c r="D42">
        <v>9</v>
      </c>
      <c r="E42">
        <v>9</v>
      </c>
      <c r="F42">
        <v>9</v>
      </c>
      <c r="G42">
        <f>SUM(B39:B42)</f>
        <v>3</v>
      </c>
    </row>
    <row r="43" spans="1:10" x14ac:dyDescent="0.25">
      <c r="A43" s="16">
        <f t="shared" si="0"/>
        <v>555</v>
      </c>
      <c r="B43" s="16">
        <v>7</v>
      </c>
      <c r="C43">
        <v>10</v>
      </c>
      <c r="D43">
        <v>9</v>
      </c>
      <c r="E43">
        <v>9</v>
      </c>
      <c r="F43">
        <v>9</v>
      </c>
      <c r="H43">
        <f>SUM(B40:B43)</f>
        <v>7</v>
      </c>
    </row>
    <row r="44" spans="1:10" x14ac:dyDescent="0.25">
      <c r="A44" s="16">
        <f t="shared" si="0"/>
        <v>570</v>
      </c>
      <c r="B44" s="16">
        <v>1</v>
      </c>
      <c r="C44">
        <v>10</v>
      </c>
      <c r="D44">
        <v>10</v>
      </c>
      <c r="E44">
        <v>9</v>
      </c>
      <c r="F44">
        <v>9</v>
      </c>
      <c r="I44">
        <f>SUM(B41:B44)</f>
        <v>8</v>
      </c>
    </row>
    <row r="45" spans="1:10" x14ac:dyDescent="0.25">
      <c r="A45" s="16">
        <f t="shared" si="0"/>
        <v>585</v>
      </c>
      <c r="B45" s="16">
        <v>2</v>
      </c>
      <c r="C45">
        <v>10</v>
      </c>
      <c r="D45">
        <v>10</v>
      </c>
      <c r="E45">
        <v>10</v>
      </c>
      <c r="F45">
        <v>9</v>
      </c>
      <c r="J45">
        <f>SUM(B42:B45)</f>
        <v>10</v>
      </c>
    </row>
    <row r="46" spans="1:10" x14ac:dyDescent="0.25">
      <c r="A46" s="16">
        <f t="shared" si="0"/>
        <v>600</v>
      </c>
      <c r="B46" s="16">
        <v>3</v>
      </c>
      <c r="C46">
        <v>10</v>
      </c>
      <c r="D46">
        <v>10</v>
      </c>
      <c r="E46">
        <v>10</v>
      </c>
      <c r="F46">
        <v>10</v>
      </c>
      <c r="G46">
        <f>SUM(B43:B46)</f>
        <v>13</v>
      </c>
    </row>
    <row r="47" spans="1:10" x14ac:dyDescent="0.25">
      <c r="A47" s="16">
        <f t="shared" si="0"/>
        <v>615</v>
      </c>
      <c r="B47" s="16">
        <v>4</v>
      </c>
      <c r="C47">
        <v>11</v>
      </c>
      <c r="D47">
        <v>10</v>
      </c>
      <c r="E47">
        <v>10</v>
      </c>
      <c r="F47">
        <v>10</v>
      </c>
      <c r="H47">
        <f>SUM(B44:B47)</f>
        <v>10</v>
      </c>
    </row>
    <row r="48" spans="1:10" x14ac:dyDescent="0.25">
      <c r="A48" s="16">
        <f t="shared" si="0"/>
        <v>630</v>
      </c>
      <c r="B48" s="16">
        <v>3</v>
      </c>
      <c r="C48">
        <v>11</v>
      </c>
      <c r="D48">
        <v>11</v>
      </c>
      <c r="E48">
        <v>10</v>
      </c>
      <c r="F48">
        <v>10</v>
      </c>
      <c r="I48">
        <f>SUM(B45:B48)</f>
        <v>12</v>
      </c>
    </row>
    <row r="49" spans="1:10" x14ac:dyDescent="0.25">
      <c r="A49" s="16">
        <f t="shared" si="0"/>
        <v>645</v>
      </c>
      <c r="B49" s="16">
        <v>0</v>
      </c>
      <c r="C49">
        <v>11</v>
      </c>
      <c r="D49">
        <v>11</v>
      </c>
      <c r="E49">
        <v>11</v>
      </c>
      <c r="F49">
        <v>10</v>
      </c>
      <c r="J49">
        <f>SUM(B46:B49)</f>
        <v>10</v>
      </c>
    </row>
    <row r="50" spans="1:10" x14ac:dyDescent="0.25">
      <c r="A50" s="16">
        <f t="shared" si="0"/>
        <v>660</v>
      </c>
      <c r="B50" s="16">
        <v>0</v>
      </c>
      <c r="C50">
        <v>11</v>
      </c>
      <c r="D50">
        <v>11</v>
      </c>
      <c r="E50">
        <v>11</v>
      </c>
      <c r="F50">
        <v>11</v>
      </c>
      <c r="G50">
        <f>SUM(B47:B50)</f>
        <v>7</v>
      </c>
    </row>
    <row r="51" spans="1:10" x14ac:dyDescent="0.25">
      <c r="A51" s="16">
        <f t="shared" si="0"/>
        <v>675</v>
      </c>
      <c r="B51" s="16">
        <v>2</v>
      </c>
      <c r="C51">
        <v>12</v>
      </c>
      <c r="D51">
        <v>11</v>
      </c>
      <c r="E51">
        <v>11</v>
      </c>
      <c r="F51">
        <v>11</v>
      </c>
      <c r="H51">
        <f>SUM(B48:B51)</f>
        <v>5</v>
      </c>
    </row>
    <row r="52" spans="1:10" x14ac:dyDescent="0.25">
      <c r="A52" s="16">
        <f t="shared" si="0"/>
        <v>690</v>
      </c>
      <c r="B52" s="16">
        <v>1</v>
      </c>
      <c r="C52">
        <v>12</v>
      </c>
      <c r="D52">
        <v>12</v>
      </c>
      <c r="E52">
        <v>11</v>
      </c>
      <c r="F52">
        <v>11</v>
      </c>
      <c r="I52">
        <f>SUM(B49:B52)</f>
        <v>3</v>
      </c>
    </row>
    <row r="53" spans="1:10" x14ac:dyDescent="0.25">
      <c r="A53" s="16">
        <f t="shared" si="0"/>
        <v>705</v>
      </c>
      <c r="B53" s="16">
        <v>5</v>
      </c>
      <c r="C53">
        <v>12</v>
      </c>
      <c r="D53">
        <v>12</v>
      </c>
      <c r="E53">
        <v>12</v>
      </c>
      <c r="F53">
        <v>11</v>
      </c>
      <c r="J53">
        <f>SUM(B50:B53)</f>
        <v>8</v>
      </c>
    </row>
    <row r="54" spans="1:10" x14ac:dyDescent="0.25">
      <c r="A54" s="16">
        <f t="shared" si="0"/>
        <v>720</v>
      </c>
      <c r="B54" s="16">
        <v>4</v>
      </c>
      <c r="C54">
        <v>12</v>
      </c>
      <c r="D54">
        <v>12</v>
      </c>
      <c r="E54">
        <v>12</v>
      </c>
      <c r="F54">
        <v>12</v>
      </c>
      <c r="G54">
        <f>SUM(B51:B54)</f>
        <v>12</v>
      </c>
    </row>
    <row r="55" spans="1:10" x14ac:dyDescent="0.25">
      <c r="A55" s="16">
        <f t="shared" si="0"/>
        <v>735</v>
      </c>
      <c r="B55" s="16">
        <v>6</v>
      </c>
      <c r="C55">
        <v>13</v>
      </c>
      <c r="D55">
        <v>12</v>
      </c>
      <c r="E55">
        <v>12</v>
      </c>
      <c r="F55">
        <v>12</v>
      </c>
      <c r="H55">
        <f>SUM(B52:B55)</f>
        <v>16</v>
      </c>
    </row>
    <row r="56" spans="1:10" x14ac:dyDescent="0.25">
      <c r="A56" s="16">
        <f t="shared" si="0"/>
        <v>750</v>
      </c>
      <c r="B56" s="16">
        <v>7</v>
      </c>
      <c r="C56">
        <v>13</v>
      </c>
      <c r="D56">
        <v>13</v>
      </c>
      <c r="E56">
        <v>12</v>
      </c>
      <c r="F56">
        <v>12</v>
      </c>
      <c r="I56">
        <f>SUM(B53:B56)</f>
        <v>22</v>
      </c>
    </row>
    <row r="57" spans="1:10" x14ac:dyDescent="0.25">
      <c r="A57" s="16">
        <f t="shared" si="0"/>
        <v>765</v>
      </c>
      <c r="B57" s="16">
        <v>2</v>
      </c>
      <c r="C57">
        <v>13</v>
      </c>
      <c r="D57">
        <v>13</v>
      </c>
      <c r="E57">
        <v>13</v>
      </c>
      <c r="F57">
        <v>12</v>
      </c>
      <c r="J57">
        <f>SUM(B54:B57)</f>
        <v>19</v>
      </c>
    </row>
    <row r="58" spans="1:10" x14ac:dyDescent="0.25">
      <c r="A58" s="16">
        <f t="shared" si="0"/>
        <v>780</v>
      </c>
      <c r="B58" s="16">
        <v>3</v>
      </c>
      <c r="C58">
        <v>13</v>
      </c>
      <c r="D58">
        <v>13</v>
      </c>
      <c r="E58">
        <v>13</v>
      </c>
      <c r="F58">
        <v>13</v>
      </c>
      <c r="G58">
        <f>SUM(B55:B58)</f>
        <v>18</v>
      </c>
    </row>
    <row r="59" spans="1:10" x14ac:dyDescent="0.25">
      <c r="A59" s="16">
        <f t="shared" si="0"/>
        <v>795</v>
      </c>
      <c r="B59" s="16">
        <v>7</v>
      </c>
      <c r="C59">
        <v>14</v>
      </c>
      <c r="D59">
        <v>13</v>
      </c>
      <c r="E59">
        <v>13</v>
      </c>
      <c r="F59">
        <v>13</v>
      </c>
      <c r="H59">
        <f>SUM(B56:B59)</f>
        <v>19</v>
      </c>
    </row>
    <row r="60" spans="1:10" x14ac:dyDescent="0.25">
      <c r="A60" s="16">
        <f t="shared" si="0"/>
        <v>810</v>
      </c>
      <c r="B60" s="16">
        <v>8</v>
      </c>
      <c r="C60">
        <v>14</v>
      </c>
      <c r="D60">
        <v>14</v>
      </c>
      <c r="E60">
        <v>13</v>
      </c>
      <c r="F60">
        <v>13</v>
      </c>
      <c r="I60">
        <f>SUM(B57:B60)</f>
        <v>20</v>
      </c>
    </row>
    <row r="61" spans="1:10" x14ac:dyDescent="0.25">
      <c r="A61" s="16">
        <f t="shared" si="0"/>
        <v>825</v>
      </c>
      <c r="B61" s="16">
        <v>9</v>
      </c>
      <c r="C61">
        <v>14</v>
      </c>
      <c r="D61">
        <v>14</v>
      </c>
      <c r="E61">
        <v>14</v>
      </c>
      <c r="F61">
        <v>13</v>
      </c>
      <c r="J61">
        <f>SUM(B58:B61)</f>
        <v>27</v>
      </c>
    </row>
    <row r="62" spans="1:10" x14ac:dyDescent="0.25">
      <c r="A62" s="16">
        <f t="shared" si="0"/>
        <v>840</v>
      </c>
      <c r="B62" s="16">
        <v>7</v>
      </c>
      <c r="C62">
        <v>14</v>
      </c>
      <c r="D62">
        <v>14</v>
      </c>
      <c r="E62">
        <v>14</v>
      </c>
      <c r="F62">
        <v>14</v>
      </c>
      <c r="G62">
        <f>SUM(B59:B62)</f>
        <v>31</v>
      </c>
    </row>
    <row r="63" spans="1:10" x14ac:dyDescent="0.25">
      <c r="A63" s="16">
        <f t="shared" si="0"/>
        <v>855</v>
      </c>
      <c r="B63" s="16">
        <v>3</v>
      </c>
      <c r="C63">
        <v>15</v>
      </c>
      <c r="D63">
        <v>14</v>
      </c>
      <c r="E63">
        <v>14</v>
      </c>
      <c r="F63">
        <v>14</v>
      </c>
      <c r="H63">
        <f>SUM(B60:B63)</f>
        <v>27</v>
      </c>
    </row>
    <row r="64" spans="1:10" x14ac:dyDescent="0.25">
      <c r="A64" s="16">
        <f t="shared" si="0"/>
        <v>870</v>
      </c>
      <c r="B64" s="16">
        <v>0</v>
      </c>
      <c r="C64">
        <v>15</v>
      </c>
      <c r="D64">
        <v>15</v>
      </c>
      <c r="E64">
        <v>14</v>
      </c>
      <c r="F64">
        <v>14</v>
      </c>
      <c r="I64">
        <f>SUM(B61:B64)</f>
        <v>19</v>
      </c>
    </row>
    <row r="65" spans="1:10" x14ac:dyDescent="0.25">
      <c r="A65" s="16">
        <f t="shared" si="0"/>
        <v>885</v>
      </c>
      <c r="B65" s="16">
        <v>0</v>
      </c>
      <c r="C65">
        <v>15</v>
      </c>
      <c r="D65">
        <v>15</v>
      </c>
      <c r="E65">
        <v>15</v>
      </c>
      <c r="F65">
        <v>14</v>
      </c>
      <c r="J65">
        <f>SUM(B62:B65)</f>
        <v>10</v>
      </c>
    </row>
    <row r="66" spans="1:10" x14ac:dyDescent="0.25">
      <c r="A66" s="16">
        <f t="shared" si="0"/>
        <v>900</v>
      </c>
      <c r="B66" s="16">
        <v>0</v>
      </c>
      <c r="C66">
        <v>15</v>
      </c>
      <c r="D66">
        <v>15</v>
      </c>
      <c r="E66">
        <v>15</v>
      </c>
      <c r="F66">
        <v>15</v>
      </c>
      <c r="G66">
        <f>SUM(B63:B66)</f>
        <v>3</v>
      </c>
    </row>
    <row r="67" spans="1:10" x14ac:dyDescent="0.25">
      <c r="A67" s="16">
        <f t="shared" si="0"/>
        <v>915</v>
      </c>
      <c r="B67" s="16">
        <v>7</v>
      </c>
      <c r="C67">
        <v>16</v>
      </c>
      <c r="D67">
        <v>15</v>
      </c>
      <c r="E67">
        <v>15</v>
      </c>
      <c r="F67">
        <v>15</v>
      </c>
      <c r="H67">
        <f>SUM(B64:B67)</f>
        <v>7</v>
      </c>
    </row>
    <row r="68" spans="1:10" x14ac:dyDescent="0.25">
      <c r="A68" s="16">
        <f t="shared" si="0"/>
        <v>930</v>
      </c>
      <c r="B68" s="16">
        <v>1</v>
      </c>
      <c r="C68">
        <v>16</v>
      </c>
      <c r="D68">
        <v>16</v>
      </c>
      <c r="E68">
        <v>15</v>
      </c>
      <c r="F68">
        <v>15</v>
      </c>
      <c r="I68">
        <f>SUM(B65:B68)</f>
        <v>8</v>
      </c>
    </row>
    <row r="69" spans="1:10" x14ac:dyDescent="0.25">
      <c r="A69" s="16">
        <f t="shared" si="0"/>
        <v>945</v>
      </c>
      <c r="B69" s="16">
        <v>2</v>
      </c>
      <c r="C69">
        <v>16</v>
      </c>
      <c r="D69">
        <v>16</v>
      </c>
      <c r="E69">
        <v>16</v>
      </c>
      <c r="F69">
        <v>15</v>
      </c>
      <c r="J69">
        <f>SUM(B66:B69)</f>
        <v>10</v>
      </c>
    </row>
    <row r="70" spans="1:10" x14ac:dyDescent="0.25">
      <c r="A70" s="16">
        <f t="shared" si="0"/>
        <v>960</v>
      </c>
      <c r="B70" s="16">
        <v>3</v>
      </c>
      <c r="C70">
        <v>16</v>
      </c>
      <c r="D70">
        <v>16</v>
      </c>
      <c r="E70">
        <v>16</v>
      </c>
      <c r="F70">
        <v>16</v>
      </c>
      <c r="G70">
        <f>SUM(B67:B70)</f>
        <v>13</v>
      </c>
    </row>
    <row r="71" spans="1:10" x14ac:dyDescent="0.25">
      <c r="A71" s="16">
        <f t="shared" si="0"/>
        <v>975</v>
      </c>
      <c r="B71" s="16">
        <v>4</v>
      </c>
      <c r="C71">
        <v>17</v>
      </c>
      <c r="D71">
        <v>16</v>
      </c>
      <c r="E71">
        <v>16</v>
      </c>
      <c r="F71">
        <v>16</v>
      </c>
      <c r="H71">
        <f>SUM(B68:B71)</f>
        <v>10</v>
      </c>
    </row>
    <row r="72" spans="1:10" x14ac:dyDescent="0.25">
      <c r="A72" s="16">
        <f t="shared" si="0"/>
        <v>990</v>
      </c>
      <c r="B72" s="16">
        <v>3</v>
      </c>
      <c r="C72">
        <v>17</v>
      </c>
      <c r="D72">
        <v>17</v>
      </c>
      <c r="E72">
        <v>16</v>
      </c>
      <c r="F72">
        <v>16</v>
      </c>
      <c r="I72">
        <f>SUM(B69:B72)</f>
        <v>12</v>
      </c>
    </row>
    <row r="73" spans="1:10" x14ac:dyDescent="0.25">
      <c r="A73" s="16">
        <f t="shared" ref="A73:A102" si="1">A72+15</f>
        <v>1005</v>
      </c>
      <c r="B73" s="16">
        <v>0</v>
      </c>
      <c r="C73">
        <v>17</v>
      </c>
      <c r="D73">
        <v>17</v>
      </c>
      <c r="E73">
        <v>17</v>
      </c>
      <c r="F73">
        <v>16</v>
      </c>
      <c r="J73">
        <f>SUM(B70:B73)</f>
        <v>10</v>
      </c>
    </row>
    <row r="74" spans="1:10" x14ac:dyDescent="0.25">
      <c r="A74" s="16">
        <f t="shared" si="1"/>
        <v>1020</v>
      </c>
      <c r="B74" s="16">
        <v>0</v>
      </c>
      <c r="C74">
        <v>17</v>
      </c>
      <c r="D74">
        <v>17</v>
      </c>
      <c r="E74">
        <v>17</v>
      </c>
      <c r="F74">
        <v>17</v>
      </c>
      <c r="G74">
        <f>SUM(B71:B74)</f>
        <v>7</v>
      </c>
    </row>
    <row r="75" spans="1:10" x14ac:dyDescent="0.25">
      <c r="A75" s="16">
        <f t="shared" si="1"/>
        <v>1035</v>
      </c>
      <c r="B75" s="16">
        <v>2</v>
      </c>
      <c r="C75">
        <v>18</v>
      </c>
      <c r="D75">
        <v>17</v>
      </c>
      <c r="E75">
        <v>17</v>
      </c>
      <c r="F75">
        <v>17</v>
      </c>
      <c r="H75">
        <f>SUM(B72:B75)</f>
        <v>5</v>
      </c>
    </row>
    <row r="76" spans="1:10" x14ac:dyDescent="0.25">
      <c r="A76" s="16">
        <f t="shared" si="1"/>
        <v>1050</v>
      </c>
      <c r="B76" s="16">
        <v>1</v>
      </c>
      <c r="C76">
        <v>18</v>
      </c>
      <c r="D76">
        <v>18</v>
      </c>
      <c r="E76">
        <v>17</v>
      </c>
      <c r="F76">
        <v>17</v>
      </c>
      <c r="I76">
        <f>SUM(B73:B76)</f>
        <v>3</v>
      </c>
    </row>
    <row r="77" spans="1:10" x14ac:dyDescent="0.25">
      <c r="A77" s="16">
        <f t="shared" si="1"/>
        <v>1065</v>
      </c>
      <c r="B77" s="16">
        <v>5</v>
      </c>
      <c r="C77">
        <v>18</v>
      </c>
      <c r="D77">
        <v>18</v>
      </c>
      <c r="E77">
        <v>18</v>
      </c>
      <c r="F77">
        <v>17</v>
      </c>
      <c r="J77">
        <f>SUM(B74:B77)</f>
        <v>8</v>
      </c>
    </row>
    <row r="78" spans="1:10" x14ac:dyDescent="0.25">
      <c r="A78" s="16">
        <f t="shared" si="1"/>
        <v>1080</v>
      </c>
      <c r="B78" s="16">
        <v>4</v>
      </c>
      <c r="C78">
        <v>18</v>
      </c>
      <c r="D78">
        <v>18</v>
      </c>
      <c r="E78">
        <v>18</v>
      </c>
      <c r="F78">
        <v>18</v>
      </c>
      <c r="G78">
        <f>SUM(B75:B78)</f>
        <v>12</v>
      </c>
    </row>
    <row r="79" spans="1:10" x14ac:dyDescent="0.25">
      <c r="A79" s="16">
        <f t="shared" si="1"/>
        <v>1095</v>
      </c>
      <c r="B79" s="16">
        <v>6</v>
      </c>
      <c r="C79">
        <v>19</v>
      </c>
      <c r="D79">
        <v>18</v>
      </c>
      <c r="E79">
        <v>18</v>
      </c>
      <c r="F79">
        <v>18</v>
      </c>
      <c r="H79">
        <f>SUM(B76:B79)</f>
        <v>16</v>
      </c>
    </row>
    <row r="80" spans="1:10" x14ac:dyDescent="0.25">
      <c r="A80" s="16">
        <f t="shared" si="1"/>
        <v>1110</v>
      </c>
      <c r="B80" s="16">
        <v>7</v>
      </c>
      <c r="C80">
        <v>19</v>
      </c>
      <c r="D80">
        <v>19</v>
      </c>
      <c r="E80">
        <v>18</v>
      </c>
      <c r="F80">
        <v>18</v>
      </c>
      <c r="I80">
        <f>SUM(B77:B80)</f>
        <v>22</v>
      </c>
    </row>
    <row r="81" spans="1:10" x14ac:dyDescent="0.25">
      <c r="A81" s="16">
        <f t="shared" si="1"/>
        <v>1125</v>
      </c>
      <c r="B81" s="16">
        <v>2</v>
      </c>
      <c r="C81">
        <v>19</v>
      </c>
      <c r="D81">
        <v>19</v>
      </c>
      <c r="E81">
        <v>19</v>
      </c>
      <c r="F81">
        <v>18</v>
      </c>
      <c r="J81">
        <f>SUM(B78:B81)</f>
        <v>19</v>
      </c>
    </row>
    <row r="82" spans="1:10" x14ac:dyDescent="0.25">
      <c r="A82" s="16">
        <f t="shared" si="1"/>
        <v>1140</v>
      </c>
      <c r="B82" s="16">
        <v>3</v>
      </c>
      <c r="C82">
        <v>19</v>
      </c>
      <c r="D82">
        <v>19</v>
      </c>
      <c r="E82">
        <v>19</v>
      </c>
      <c r="F82">
        <v>19</v>
      </c>
      <c r="G82">
        <f>SUM(B79:B82)</f>
        <v>18</v>
      </c>
    </row>
    <row r="83" spans="1:10" x14ac:dyDescent="0.25">
      <c r="A83" s="16">
        <f t="shared" si="1"/>
        <v>1155</v>
      </c>
      <c r="B83" s="16">
        <v>7</v>
      </c>
      <c r="C83">
        <v>20</v>
      </c>
      <c r="D83">
        <v>19</v>
      </c>
      <c r="E83">
        <v>19</v>
      </c>
      <c r="F83">
        <v>19</v>
      </c>
      <c r="H83">
        <f>SUM(B80:B83)</f>
        <v>19</v>
      </c>
    </row>
    <row r="84" spans="1:10" x14ac:dyDescent="0.25">
      <c r="A84" s="16">
        <f t="shared" si="1"/>
        <v>1170</v>
      </c>
      <c r="B84" s="16">
        <v>8</v>
      </c>
      <c r="C84">
        <v>20</v>
      </c>
      <c r="D84">
        <v>20</v>
      </c>
      <c r="E84">
        <v>19</v>
      </c>
      <c r="F84">
        <v>19</v>
      </c>
      <c r="I84">
        <f>SUM(B81:B84)</f>
        <v>20</v>
      </c>
    </row>
    <row r="85" spans="1:10" x14ac:dyDescent="0.25">
      <c r="A85" s="16">
        <f t="shared" si="1"/>
        <v>1185</v>
      </c>
      <c r="B85" s="16">
        <v>9</v>
      </c>
      <c r="C85">
        <v>20</v>
      </c>
      <c r="D85">
        <v>20</v>
      </c>
      <c r="E85">
        <v>20</v>
      </c>
      <c r="F85">
        <v>19</v>
      </c>
      <c r="J85">
        <f>SUM(B82:B85)</f>
        <v>27</v>
      </c>
    </row>
    <row r="86" spans="1:10" x14ac:dyDescent="0.25">
      <c r="A86" s="16">
        <f t="shared" si="1"/>
        <v>1200</v>
      </c>
      <c r="B86" s="16">
        <v>7</v>
      </c>
      <c r="C86">
        <v>20</v>
      </c>
      <c r="D86">
        <v>20</v>
      </c>
      <c r="E86">
        <v>20</v>
      </c>
      <c r="F86">
        <v>20</v>
      </c>
      <c r="G86">
        <f>SUM(B83:B86)</f>
        <v>31</v>
      </c>
    </row>
    <row r="87" spans="1:10" x14ac:dyDescent="0.25">
      <c r="A87" s="16">
        <f t="shared" si="1"/>
        <v>1215</v>
      </c>
      <c r="B87" s="16">
        <v>3</v>
      </c>
      <c r="C87">
        <v>21</v>
      </c>
      <c r="D87">
        <v>20</v>
      </c>
      <c r="E87">
        <v>20</v>
      </c>
      <c r="F87">
        <v>20</v>
      </c>
      <c r="H87">
        <f>SUM(B84:B87)</f>
        <v>27</v>
      </c>
    </row>
    <row r="88" spans="1:10" x14ac:dyDescent="0.25">
      <c r="A88" s="16">
        <f t="shared" si="1"/>
        <v>1230</v>
      </c>
      <c r="B88" s="16">
        <v>0</v>
      </c>
      <c r="C88">
        <v>21</v>
      </c>
      <c r="D88">
        <v>21</v>
      </c>
      <c r="E88">
        <v>20</v>
      </c>
      <c r="F88">
        <v>20</v>
      </c>
      <c r="I88">
        <f>SUM(B85:B88)</f>
        <v>19</v>
      </c>
    </row>
    <row r="89" spans="1:10" x14ac:dyDescent="0.25">
      <c r="A89" s="16">
        <f t="shared" si="1"/>
        <v>1245</v>
      </c>
      <c r="B89" s="16">
        <v>0</v>
      </c>
      <c r="C89">
        <v>21</v>
      </c>
      <c r="D89">
        <v>21</v>
      </c>
      <c r="E89">
        <v>21</v>
      </c>
      <c r="F89">
        <v>20</v>
      </c>
      <c r="J89">
        <f>SUM(B86:B89)</f>
        <v>10</v>
      </c>
    </row>
    <row r="90" spans="1:10" x14ac:dyDescent="0.25">
      <c r="A90" s="16">
        <f t="shared" si="1"/>
        <v>1260</v>
      </c>
      <c r="B90" s="16">
        <v>0</v>
      </c>
      <c r="C90">
        <v>21</v>
      </c>
      <c r="D90">
        <v>21</v>
      </c>
      <c r="E90">
        <v>21</v>
      </c>
      <c r="F90">
        <v>21</v>
      </c>
      <c r="G90">
        <f>SUM(B87:B90)</f>
        <v>3</v>
      </c>
    </row>
    <row r="91" spans="1:10" x14ac:dyDescent="0.25">
      <c r="A91" s="16">
        <f t="shared" si="1"/>
        <v>1275</v>
      </c>
      <c r="B91" s="16">
        <v>7</v>
      </c>
      <c r="C91">
        <v>22</v>
      </c>
      <c r="D91">
        <v>21</v>
      </c>
      <c r="E91">
        <v>21</v>
      </c>
      <c r="F91">
        <v>21</v>
      </c>
      <c r="H91">
        <f>SUM(B88:B91)</f>
        <v>7</v>
      </c>
    </row>
    <row r="92" spans="1:10" x14ac:dyDescent="0.25">
      <c r="A92" s="16">
        <f t="shared" si="1"/>
        <v>1290</v>
      </c>
      <c r="B92" s="16">
        <v>1</v>
      </c>
      <c r="C92">
        <v>22</v>
      </c>
      <c r="D92">
        <v>22</v>
      </c>
      <c r="E92">
        <v>21</v>
      </c>
      <c r="F92">
        <v>21</v>
      </c>
      <c r="I92">
        <f>SUM(B89:B92)</f>
        <v>8</v>
      </c>
    </row>
    <row r="93" spans="1:10" x14ac:dyDescent="0.25">
      <c r="A93" s="16">
        <f t="shared" si="1"/>
        <v>1305</v>
      </c>
      <c r="B93" s="16">
        <v>2</v>
      </c>
      <c r="C93">
        <v>22</v>
      </c>
      <c r="D93">
        <v>22</v>
      </c>
      <c r="E93">
        <v>22</v>
      </c>
      <c r="F93">
        <v>21</v>
      </c>
      <c r="J93">
        <f>SUM(B90:B93)</f>
        <v>10</v>
      </c>
    </row>
    <row r="94" spans="1:10" x14ac:dyDescent="0.25">
      <c r="A94" s="16">
        <f t="shared" si="1"/>
        <v>1320</v>
      </c>
      <c r="B94" s="16">
        <v>3</v>
      </c>
      <c r="C94">
        <v>22</v>
      </c>
      <c r="D94">
        <v>22</v>
      </c>
      <c r="E94">
        <v>22</v>
      </c>
      <c r="F94">
        <v>22</v>
      </c>
      <c r="G94">
        <f>SUM(B91:B94)</f>
        <v>13</v>
      </c>
    </row>
    <row r="95" spans="1:10" x14ac:dyDescent="0.25">
      <c r="A95" s="16">
        <f t="shared" si="1"/>
        <v>1335</v>
      </c>
      <c r="B95" s="16">
        <v>4</v>
      </c>
      <c r="C95">
        <v>23</v>
      </c>
      <c r="D95">
        <v>22</v>
      </c>
      <c r="E95">
        <v>22</v>
      </c>
      <c r="F95">
        <v>22</v>
      </c>
      <c r="H95">
        <f>SUM(B92:B95)</f>
        <v>10</v>
      </c>
    </row>
    <row r="96" spans="1:10" x14ac:dyDescent="0.25">
      <c r="A96" s="16">
        <f t="shared" si="1"/>
        <v>1350</v>
      </c>
      <c r="B96" s="16">
        <v>3</v>
      </c>
      <c r="C96">
        <v>23</v>
      </c>
      <c r="D96">
        <v>23</v>
      </c>
      <c r="E96">
        <v>22</v>
      </c>
      <c r="F96">
        <v>22</v>
      </c>
      <c r="I96">
        <f>SUM(B93:B96)</f>
        <v>12</v>
      </c>
    </row>
    <row r="97" spans="1:11" x14ac:dyDescent="0.25">
      <c r="A97" s="16">
        <f t="shared" si="1"/>
        <v>1365</v>
      </c>
      <c r="B97" s="16">
        <v>0</v>
      </c>
      <c r="C97">
        <v>23</v>
      </c>
      <c r="D97">
        <v>23</v>
      </c>
      <c r="E97">
        <v>23</v>
      </c>
      <c r="F97">
        <v>22</v>
      </c>
      <c r="J97">
        <f>SUM(B94:B97)</f>
        <v>10</v>
      </c>
    </row>
    <row r="98" spans="1:11" x14ac:dyDescent="0.25">
      <c r="A98" s="16">
        <f t="shared" si="1"/>
        <v>1380</v>
      </c>
      <c r="B98" s="16">
        <v>0</v>
      </c>
      <c r="C98">
        <v>23</v>
      </c>
      <c r="D98">
        <v>23</v>
      </c>
      <c r="E98">
        <v>23</v>
      </c>
      <c r="F98">
        <v>23</v>
      </c>
      <c r="G98">
        <f>SUM(B95:B98)</f>
        <v>7</v>
      </c>
    </row>
    <row r="99" spans="1:11" x14ac:dyDescent="0.25">
      <c r="A99" s="16">
        <f t="shared" si="1"/>
        <v>1395</v>
      </c>
      <c r="B99" s="16">
        <v>2</v>
      </c>
      <c r="C99">
        <v>24</v>
      </c>
      <c r="D99">
        <v>23</v>
      </c>
      <c r="E99">
        <v>23</v>
      </c>
      <c r="F99">
        <v>23</v>
      </c>
      <c r="H99">
        <f>SUM(B96:B99)</f>
        <v>5</v>
      </c>
    </row>
    <row r="100" spans="1:11" x14ac:dyDescent="0.25">
      <c r="A100" s="16">
        <f t="shared" si="1"/>
        <v>1410</v>
      </c>
      <c r="B100" s="16">
        <v>1</v>
      </c>
      <c r="C100">
        <v>24</v>
      </c>
      <c r="E100">
        <v>23</v>
      </c>
      <c r="F100">
        <v>23</v>
      </c>
      <c r="I100">
        <f>SUM(B97:B100)</f>
        <v>3</v>
      </c>
    </row>
    <row r="101" spans="1:11" x14ac:dyDescent="0.25">
      <c r="A101" s="16">
        <f t="shared" si="1"/>
        <v>1425</v>
      </c>
      <c r="B101" s="16">
        <v>5</v>
      </c>
      <c r="C101">
        <v>24</v>
      </c>
      <c r="F101">
        <v>23</v>
      </c>
      <c r="J101">
        <f>SUM(B98:B101)</f>
        <v>8</v>
      </c>
    </row>
    <row r="102" spans="1:11" x14ac:dyDescent="0.25">
      <c r="A102" s="16">
        <f t="shared" si="1"/>
        <v>1440</v>
      </c>
      <c r="B102" s="16">
        <v>4</v>
      </c>
      <c r="C102">
        <v>24</v>
      </c>
      <c r="G102">
        <f>SUM(B99:B102)</f>
        <v>12</v>
      </c>
    </row>
    <row r="103" spans="1:11" x14ac:dyDescent="0.25">
      <c r="A103" t="s">
        <v>37</v>
      </c>
      <c r="G103">
        <f>MAX(G7:G102)</f>
        <v>42</v>
      </c>
      <c r="H103">
        <f t="shared" ref="H103:J103" si="2">MAX(H7:H102)</f>
        <v>45</v>
      </c>
      <c r="I103">
        <f t="shared" si="2"/>
        <v>48</v>
      </c>
      <c r="J103">
        <f t="shared" si="2"/>
        <v>47</v>
      </c>
      <c r="K103" s="22">
        <f>AVERAGE(G103:J103)</f>
        <v>45.5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ΝΕΕΣ-ΕΝΤΑΣΗ-ΜΑΘ (2)</vt:lpstr>
      <vt:lpstr>ΝΕΕΣ-ΑΝΤΙΣΤΡΟΦΟ-ΜΑΘ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2025-11-15T12:03:49Z</dcterms:modified>
</cp:coreProperties>
</file>