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orthwind\Costasx\ΔΠΘ\Προπτυχιακά\Μη Συμβατικές Πηγές Ενέργειας\2023\Thema 5 biomass basics\"/>
    </mc:Choice>
  </mc:AlternateContent>
  <bookViews>
    <workbookView xWindow="-20" yWindow="-20" windowWidth="10250" windowHeight="8180"/>
  </bookViews>
  <sheets>
    <sheet name="sheet1" sheetId="11" r:id="rId1"/>
  </sheets>
  <calcPr calcId="162913"/>
</workbook>
</file>

<file path=xl/calcChain.xml><?xml version="1.0" encoding="utf-8"?>
<calcChain xmlns="http://schemas.openxmlformats.org/spreadsheetml/2006/main">
  <c r="B29" i="11" l="1"/>
  <c r="B28" i="11"/>
  <c r="B27" i="11" l="1"/>
  <c r="G30" i="11" l="1"/>
  <c r="B30" i="11" l="1"/>
  <c r="G31" i="11" l="1"/>
  <c r="G27" i="11"/>
  <c r="C22" i="11"/>
  <c r="E22" i="11" s="1"/>
  <c r="C23" i="11"/>
  <c r="E23" i="11" s="1"/>
  <c r="F12" i="11"/>
  <c r="B34" i="11" s="1"/>
  <c r="G32" i="11" l="1"/>
  <c r="G33" i="11"/>
  <c r="G34" i="11" s="1"/>
  <c r="G28" i="11"/>
  <c r="B31" i="11"/>
  <c r="B32" i="11" s="1"/>
  <c r="B35" i="11" s="1"/>
  <c r="C24" i="11"/>
  <c r="E24" i="11" s="1"/>
  <c r="B38" i="11" l="1"/>
  <c r="B37" i="11"/>
</calcChain>
</file>

<file path=xl/sharedStrings.xml><?xml version="1.0" encoding="utf-8"?>
<sst xmlns="http://schemas.openxmlformats.org/spreadsheetml/2006/main" count="106" uniqueCount="84">
  <si>
    <t>%</t>
  </si>
  <si>
    <t>€</t>
  </si>
  <si>
    <t>χλμ</t>
  </si>
  <si>
    <t>Β</t>
  </si>
  <si>
    <t>Γ</t>
  </si>
  <si>
    <t>Δ</t>
  </si>
  <si>
    <t>Ζ</t>
  </si>
  <si>
    <t>Η</t>
  </si>
  <si>
    <t>H</t>
  </si>
  <si>
    <t>C</t>
  </si>
  <si>
    <t>O</t>
  </si>
  <si>
    <t>mol/kg</t>
  </si>
  <si>
    <t>ΑΘΔ βιομάζας</t>
  </si>
  <si>
    <t>Υγρασία</t>
  </si>
  <si>
    <t>mol/kg βιομάζας</t>
  </si>
  <si>
    <t>kJ/kg βιομάζας</t>
  </si>
  <si>
    <t>Ολική υγρασία</t>
  </si>
  <si>
    <t>ΚΘΔ βιομάζας</t>
  </si>
  <si>
    <t>m3</t>
  </si>
  <si>
    <t>Σύσταση ξετ βιομάζας</t>
  </si>
  <si>
    <t>ΑΘΔ ξετ βιομάζας</t>
  </si>
  <si>
    <t>Ε</t>
  </si>
  <si>
    <t>Παραγωγή βιομάζας</t>
  </si>
  <si>
    <t>tn</t>
  </si>
  <si>
    <t>€/tn</t>
  </si>
  <si>
    <t>κέρδος παραγωγού</t>
  </si>
  <si>
    <t>Ετήσια καλιεργητικά κόστη</t>
  </si>
  <si>
    <t>Αποπληρωμή φυτείας</t>
  </si>
  <si>
    <t>€/στρ/έτος</t>
  </si>
  <si>
    <t>Απόσταση</t>
  </si>
  <si>
    <t>Έκταση</t>
  </si>
  <si>
    <t>Ο</t>
  </si>
  <si>
    <t>Τέφρα</t>
  </si>
  <si>
    <t>Βιομάζα</t>
  </si>
  <si>
    <t xml:space="preserve">Φορτίο βιομάζας </t>
  </si>
  <si>
    <t>κόστη παραγωγού</t>
  </si>
  <si>
    <t>€/MWh ΑΘΔ</t>
  </si>
  <si>
    <t>€/MWh ΚΘΔ</t>
  </si>
  <si>
    <t xml:space="preserve">gr/kg </t>
  </si>
  <si>
    <t>Όνομα</t>
  </si>
  <si>
    <t>Επώνυμο</t>
  </si>
  <si>
    <t>MWh/tn βιομάζας</t>
  </si>
  <si>
    <t>ΘΕΜΑ</t>
  </si>
  <si>
    <t>ΟΜΑΔΑ</t>
  </si>
  <si>
    <t>ΦΟΙΤΗΤΗΣ 1</t>
  </si>
  <si>
    <t>ΦΟΙΤΗΤΗΣ 2</t>
  </si>
  <si>
    <t>Αρ. Μητρώου (5 ψηφεία)</t>
  </si>
  <si>
    <t>ΔΕΔΟΜΕΝΑ</t>
  </si>
  <si>
    <t>Φαινόμενη πυκνότητα βιομάζας</t>
  </si>
  <si>
    <t>kg/m3</t>
  </si>
  <si>
    <t>Μέγιστη χωρητικότητα φορτηγού</t>
  </si>
  <si>
    <t>Κόστος φορτο-εκφόρτωσης</t>
  </si>
  <si>
    <t>Μέση ταχύτητα</t>
  </si>
  <si>
    <t>Κατανάλωση καυσίμου</t>
  </si>
  <si>
    <t>Κόστος καυσίμου</t>
  </si>
  <si>
    <t>Οδηγός κλπ</t>
  </si>
  <si>
    <t>km/hr</t>
  </si>
  <si>
    <t>lt/100km</t>
  </si>
  <si>
    <t>€/lt</t>
  </si>
  <si>
    <t>€/hr</t>
  </si>
  <si>
    <t>Θερμογόνος Δύναμη</t>
  </si>
  <si>
    <t>Περιεχόμενη Υγρασία</t>
  </si>
  <si>
    <t>Παραγόμενη (από καύση) Υγρασία</t>
  </si>
  <si>
    <t>χιλιάδες στρ</t>
  </si>
  <si>
    <t>ξηροί τν/στρ (1)</t>
  </si>
  <si>
    <t>(1) Άλλο ξηρή βιομάζα και άλλο ξηρή και ελέυθερη τέφρας (ξετ) βιομάζα.</t>
  </si>
  <si>
    <t>kJ/kg ξετ βιομάζας</t>
  </si>
  <si>
    <t>tn βιομάζας/έτος</t>
  </si>
  <si>
    <t>tn βιομάζας/δρομολόγιο</t>
  </si>
  <si>
    <t>Κόστος μεταφοράς βιομάζας</t>
  </si>
  <si>
    <t>Περιθώριο κέρδους παραγωγού</t>
  </si>
  <si>
    <t>tn βιομάζας/στρ</t>
  </si>
  <si>
    <t>Στρεμματική απόδοση ξηρής βιομάζας</t>
  </si>
  <si>
    <t>€/tn βιομάζας</t>
  </si>
  <si>
    <t>Συνολική παραγωγή βιομάζας</t>
  </si>
  <si>
    <t>Συνολικό κόστος βιομάζας</t>
  </si>
  <si>
    <t>κόστος θερμικής ενέργειας</t>
  </si>
  <si>
    <t xml:space="preserve">(θερμικού περιεχομένου ή </t>
  </si>
  <si>
    <t>θερμογόνου δύναμης, στην είσοδο</t>
  </si>
  <si>
    <t>της μονάδας)</t>
  </si>
  <si>
    <t>ΝΑ ΣΥΜΠΛΗΡΩΘΟΥΝ ΤΑ ΛΕΥΚΑ ΚΑΙ ΚΟΚΚΙΝΑ ΚΕΛΛΙΑ, ΜΕΣΑ ΣΤΟ ΠΛΑΙΣΙΟ ΚΑΙ ΜΟΝΟ ΑΥΤΆ</t>
  </si>
  <si>
    <t>ΝΑ ΜΗΝ ΜΕΤΑΚΙΝΗΘΕΙ ΚΑΝΕΝΑ ΚΕΛΙ ΣΕ ΟΛΟ ΤΟ ΑΡΧΕΙΟ</t>
  </si>
  <si>
    <t>Α</t>
  </si>
  <si>
    <t>ΓΙΑ ΤΙΣ ΕΞΕΤΑΣΕΙΣ ΧΡΕΙΑΖΟΝΤΑΙ ΜΟΝΟ ΟΙ ΥΠΟΛΟΓΙΣΜΟΙ ΣΤΟ ΡΟΖ ΠΛΑΙΣΙΟ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</si>
</sst>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0" borderId="0" xfId="0" applyFill="1"/>
    <xf numFmtId="2" fontId="0" fillId="0" borderId="0" xfId="0" applyNumberFormat="1" applyFill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left"/>
    </xf>
    <xf numFmtId="0" fontId="0" fillId="4" borderId="0" xfId="0" applyFill="1" applyBorder="1" applyProtection="1"/>
    <xf numFmtId="0" fontId="0" fillId="0" borderId="0" xfId="0" applyBorder="1" applyProtection="1">
      <protection locked="0"/>
    </xf>
    <xf numFmtId="2" fontId="0" fillId="0" borderId="0" xfId="0" applyNumberFormat="1" applyFill="1" applyBorder="1"/>
    <xf numFmtId="164" fontId="0" fillId="0" borderId="0" xfId="0" applyNumberFormat="1" applyFill="1" applyBorder="1"/>
    <xf numFmtId="0" fontId="0" fillId="2" borderId="0" xfId="0" applyFill="1" applyBorder="1"/>
    <xf numFmtId="0" fontId="1" fillId="4" borderId="0" xfId="0" applyFont="1" applyFill="1" applyBorder="1" applyProtection="1">
      <protection locked="0"/>
    </xf>
    <xf numFmtId="0" fontId="0" fillId="3" borderId="0" xfId="0" applyFill="1"/>
    <xf numFmtId="2" fontId="0" fillId="3" borderId="0" xfId="0" applyNumberFormat="1" applyFill="1"/>
    <xf numFmtId="165" fontId="0" fillId="3" borderId="0" xfId="0" applyNumberFormat="1" applyFill="1"/>
    <xf numFmtId="0" fontId="1" fillId="4" borderId="1" xfId="0" applyFont="1" applyFill="1" applyBorder="1" applyProtection="1"/>
    <xf numFmtId="0" fontId="0" fillId="2" borderId="2" xfId="0" applyFill="1" applyBorder="1"/>
    <xf numFmtId="0" fontId="1" fillId="4" borderId="2" xfId="0" applyFont="1" applyFill="1" applyBorder="1" applyProtection="1"/>
    <xf numFmtId="0" fontId="1" fillId="4" borderId="2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4" xfId="0" applyFont="1" applyFill="1" applyBorder="1" applyProtection="1"/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2" fontId="0" fillId="0" borderId="2" xfId="0" applyNumberFormat="1" applyFill="1" applyBorder="1"/>
    <xf numFmtId="0" fontId="1" fillId="4" borderId="3" xfId="0" applyFont="1" applyFill="1" applyBorder="1" applyProtection="1"/>
    <xf numFmtId="2" fontId="0" fillId="0" borderId="7" xfId="0" applyNumberFormat="1" applyFill="1" applyBorder="1"/>
    <xf numFmtId="165" fontId="0" fillId="0" borderId="0" xfId="0" applyNumberFormat="1" applyFill="1" applyBorder="1"/>
    <xf numFmtId="0" fontId="1" fillId="4" borderId="5" xfId="0" applyFont="1" applyFill="1" applyBorder="1" applyProtection="1">
      <protection locked="0"/>
    </xf>
    <xf numFmtId="0" fontId="1" fillId="4" borderId="7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</xf>
    <xf numFmtId="164" fontId="0" fillId="0" borderId="2" xfId="0" applyNumberFormat="1" applyFill="1" applyBorder="1"/>
    <xf numFmtId="0" fontId="1" fillId="4" borderId="4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2" fontId="0" fillId="2" borderId="0" xfId="0" applyNumberFormat="1" applyFont="1" applyFill="1" applyBorder="1" applyAlignment="1">
      <alignment horizontal="right"/>
    </xf>
    <xf numFmtId="2" fontId="0" fillId="2" borderId="0" xfId="0" applyNumberFormat="1" applyFill="1" applyBorder="1"/>
    <xf numFmtId="1" fontId="0" fillId="0" borderId="0" xfId="0" applyNumberFormat="1"/>
    <xf numFmtId="0" fontId="1" fillId="5" borderId="0" xfId="0" applyFont="1" applyFill="1" applyBorder="1" applyProtection="1"/>
    <xf numFmtId="0" fontId="1" fillId="5" borderId="1" xfId="0" applyFont="1" applyFill="1" applyBorder="1" applyProtection="1"/>
    <xf numFmtId="2" fontId="0" fillId="5" borderId="2" xfId="0" applyNumberFormat="1" applyFill="1" applyBorder="1"/>
    <xf numFmtId="0" fontId="1" fillId="5" borderId="3" xfId="0" applyFont="1" applyFill="1" applyBorder="1" applyProtection="1"/>
    <xf numFmtId="0" fontId="1" fillId="5" borderId="4" xfId="0" applyFont="1" applyFill="1" applyBorder="1" applyProtection="1"/>
    <xf numFmtId="2" fontId="0" fillId="5" borderId="0" xfId="0" applyNumberFormat="1" applyFill="1" applyBorder="1"/>
    <xf numFmtId="0" fontId="1" fillId="5" borderId="5" xfId="0" applyFont="1" applyFill="1" applyBorder="1" applyProtection="1"/>
    <xf numFmtId="0" fontId="1" fillId="5" borderId="6" xfId="0" applyFont="1" applyFill="1" applyBorder="1" applyProtection="1"/>
    <xf numFmtId="2" fontId="0" fillId="5" borderId="7" xfId="0" applyNumberFormat="1" applyFill="1" applyBorder="1"/>
    <xf numFmtId="0" fontId="1" fillId="5" borderId="8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topLeftCell="A8" zoomScale="70" zoomScaleNormal="70" workbookViewId="0">
      <selection activeCell="A32" sqref="A32"/>
    </sheetView>
  </sheetViews>
  <sheetFormatPr defaultRowHeight="14.5" x14ac:dyDescent="0.35"/>
  <cols>
    <col min="1" max="1" width="37.54296875" bestFit="1" customWidth="1"/>
    <col min="2" max="2" width="17.7265625" customWidth="1"/>
    <col min="3" max="3" width="18.54296875" style="3" customWidth="1"/>
    <col min="4" max="4" width="9.1796875" style="3"/>
    <col min="5" max="5" width="12.1796875" style="3" customWidth="1"/>
    <col min="6" max="6" width="15.453125" customWidth="1"/>
    <col min="7" max="7" width="11" customWidth="1"/>
    <col min="10" max="11" width="9.1796875" style="3"/>
    <col min="12" max="12" width="12.26953125" bestFit="1" customWidth="1"/>
    <col min="13" max="13" width="4.54296875" customWidth="1"/>
  </cols>
  <sheetData>
    <row r="1" spans="1:22" x14ac:dyDescent="0.35">
      <c r="A1" s="5" t="s">
        <v>42</v>
      </c>
      <c r="B1" s="6">
        <v>5</v>
      </c>
      <c r="C1" s="5"/>
      <c r="D1" s="7"/>
      <c r="E1" s="12" t="s">
        <v>80</v>
      </c>
      <c r="F1" s="12"/>
      <c r="G1" s="12"/>
      <c r="H1" s="12"/>
      <c r="I1" s="12"/>
      <c r="J1" s="12"/>
      <c r="K1" s="12"/>
      <c r="L1" s="12"/>
      <c r="M1" s="13"/>
      <c r="O1" t="s">
        <v>43</v>
      </c>
      <c r="P1" t="s">
        <v>82</v>
      </c>
      <c r="Q1" t="s">
        <v>3</v>
      </c>
      <c r="R1" t="s">
        <v>4</v>
      </c>
      <c r="S1" t="s">
        <v>5</v>
      </c>
      <c r="T1" t="s">
        <v>21</v>
      </c>
      <c r="U1" t="s">
        <v>6</v>
      </c>
      <c r="V1" t="s">
        <v>7</v>
      </c>
    </row>
    <row r="2" spans="1:22" x14ac:dyDescent="0.35">
      <c r="A2" s="5" t="s">
        <v>43</v>
      </c>
      <c r="B2" s="8"/>
      <c r="C2" s="7"/>
      <c r="D2" s="7"/>
      <c r="E2" s="12" t="s">
        <v>81</v>
      </c>
      <c r="F2" s="12"/>
      <c r="G2" s="12"/>
      <c r="H2" s="12"/>
      <c r="I2" s="12"/>
      <c r="J2" s="12"/>
      <c r="K2" s="12"/>
      <c r="L2" s="12"/>
      <c r="M2" s="13"/>
      <c r="O2">
        <v>1</v>
      </c>
      <c r="P2">
        <v>50</v>
      </c>
      <c r="Q2">
        <v>100</v>
      </c>
      <c r="R2" s="1">
        <v>0.8</v>
      </c>
      <c r="S2" s="2">
        <v>47</v>
      </c>
      <c r="T2">
        <v>5.9</v>
      </c>
      <c r="U2" s="2">
        <v>5</v>
      </c>
      <c r="V2">
        <v>250</v>
      </c>
    </row>
    <row r="3" spans="1:22" x14ac:dyDescent="0.35">
      <c r="A3" s="5"/>
      <c r="B3" s="5" t="s">
        <v>44</v>
      </c>
      <c r="C3" s="5" t="s">
        <v>45</v>
      </c>
      <c r="D3" s="7"/>
      <c r="E3" s="12"/>
      <c r="F3" s="12"/>
      <c r="G3" s="12"/>
      <c r="H3" s="12"/>
      <c r="I3" s="12"/>
      <c r="J3" s="12"/>
      <c r="K3" s="12"/>
      <c r="L3" s="12"/>
      <c r="M3" s="13"/>
      <c r="O3">
        <v>2</v>
      </c>
      <c r="P3">
        <v>52</v>
      </c>
      <c r="Q3">
        <v>105</v>
      </c>
      <c r="R3">
        <v>0.85</v>
      </c>
      <c r="S3">
        <v>47.1</v>
      </c>
      <c r="T3" s="2">
        <v>6</v>
      </c>
      <c r="U3">
        <v>5.2</v>
      </c>
      <c r="V3">
        <v>260</v>
      </c>
    </row>
    <row r="4" spans="1:22" x14ac:dyDescent="0.35">
      <c r="A4" s="5" t="s">
        <v>39</v>
      </c>
      <c r="B4" s="8"/>
      <c r="C4" s="8"/>
      <c r="D4" s="7"/>
      <c r="E4" s="12" t="s">
        <v>65</v>
      </c>
      <c r="F4" s="12"/>
      <c r="G4" s="12"/>
      <c r="H4" s="12"/>
      <c r="I4" s="12"/>
      <c r="J4" s="12"/>
      <c r="K4" s="12"/>
      <c r="L4" s="12"/>
      <c r="M4" s="13"/>
      <c r="O4">
        <v>3</v>
      </c>
      <c r="P4">
        <v>54</v>
      </c>
      <c r="Q4">
        <v>110</v>
      </c>
      <c r="R4" s="1">
        <v>0.9</v>
      </c>
      <c r="S4" s="2">
        <v>47.2</v>
      </c>
      <c r="T4">
        <v>6.1</v>
      </c>
      <c r="U4" s="2">
        <v>5.4</v>
      </c>
      <c r="V4">
        <v>270</v>
      </c>
    </row>
    <row r="5" spans="1:22" x14ac:dyDescent="0.35">
      <c r="A5" s="5" t="s">
        <v>40</v>
      </c>
      <c r="B5" s="8"/>
      <c r="C5" s="8"/>
      <c r="D5" s="7"/>
      <c r="E5" s="12"/>
      <c r="F5" s="12"/>
      <c r="G5" s="12"/>
      <c r="H5" s="12"/>
      <c r="I5" s="12"/>
      <c r="J5" s="12"/>
      <c r="K5" s="12"/>
      <c r="L5" s="12"/>
      <c r="M5" s="13"/>
      <c r="O5">
        <v>4</v>
      </c>
      <c r="P5">
        <v>56</v>
      </c>
      <c r="Q5">
        <v>115</v>
      </c>
      <c r="R5">
        <v>0.95</v>
      </c>
      <c r="S5">
        <v>47.3</v>
      </c>
      <c r="T5" s="2">
        <v>6.2</v>
      </c>
      <c r="U5">
        <v>5.6</v>
      </c>
      <c r="V5">
        <v>280</v>
      </c>
    </row>
    <row r="6" spans="1:22" x14ac:dyDescent="0.35">
      <c r="A6" s="5" t="s">
        <v>46</v>
      </c>
      <c r="B6" s="8"/>
      <c r="C6" s="8"/>
      <c r="D6" s="7"/>
      <c r="E6" s="12"/>
      <c r="F6" s="12"/>
      <c r="G6" s="12"/>
      <c r="H6" s="12"/>
      <c r="I6" s="12"/>
      <c r="J6" s="12"/>
      <c r="K6" s="12"/>
      <c r="L6" s="12"/>
      <c r="M6" s="13"/>
      <c r="O6">
        <v>5</v>
      </c>
      <c r="P6">
        <v>58</v>
      </c>
      <c r="Q6">
        <v>120</v>
      </c>
      <c r="R6" s="1">
        <v>1</v>
      </c>
      <c r="S6" s="2">
        <v>47.4</v>
      </c>
      <c r="T6">
        <v>6.3</v>
      </c>
      <c r="U6" s="2">
        <v>5.8</v>
      </c>
      <c r="V6">
        <v>290</v>
      </c>
    </row>
    <row r="7" spans="1:22" x14ac:dyDescent="0.35">
      <c r="A7" s="5"/>
      <c r="B7" s="7"/>
      <c r="C7" s="7"/>
      <c r="D7" s="7"/>
      <c r="E7" s="12"/>
      <c r="F7" s="12"/>
      <c r="G7" s="12"/>
      <c r="H7" s="12"/>
      <c r="I7" s="12"/>
      <c r="J7" s="12"/>
      <c r="K7" s="12"/>
      <c r="L7" s="12"/>
      <c r="M7" s="13"/>
      <c r="O7">
        <v>6</v>
      </c>
      <c r="P7">
        <v>60</v>
      </c>
      <c r="Q7">
        <v>125</v>
      </c>
      <c r="R7">
        <v>1.05</v>
      </c>
      <c r="S7">
        <v>47.5</v>
      </c>
      <c r="T7" s="2">
        <v>6.4</v>
      </c>
      <c r="U7">
        <v>6</v>
      </c>
      <c r="V7">
        <v>300</v>
      </c>
    </row>
    <row r="8" spans="1:22" ht="15" thickBot="1" x14ac:dyDescent="0.4">
      <c r="A8" s="5" t="s">
        <v>47</v>
      </c>
      <c r="B8" s="5"/>
      <c r="C8" s="5"/>
      <c r="D8" s="5"/>
      <c r="E8" s="12"/>
      <c r="F8" s="12"/>
      <c r="G8" s="12"/>
      <c r="H8" s="12"/>
      <c r="I8" s="12"/>
      <c r="J8" s="12"/>
      <c r="K8" s="12"/>
      <c r="L8" s="12"/>
      <c r="M8" s="13"/>
      <c r="O8">
        <v>7</v>
      </c>
      <c r="P8">
        <v>62</v>
      </c>
      <c r="Q8">
        <v>130</v>
      </c>
      <c r="R8" s="1">
        <v>1.1000000000000001</v>
      </c>
      <c r="S8" s="2">
        <v>47.6</v>
      </c>
      <c r="T8">
        <v>6.5</v>
      </c>
      <c r="U8" s="2">
        <v>6.2</v>
      </c>
      <c r="V8">
        <v>310</v>
      </c>
    </row>
    <row r="9" spans="1:22" x14ac:dyDescent="0.35">
      <c r="A9" s="16" t="s">
        <v>29</v>
      </c>
      <c r="B9" s="17">
        <v>130</v>
      </c>
      <c r="C9" s="18" t="s">
        <v>2</v>
      </c>
      <c r="D9" s="18"/>
      <c r="E9" s="19" t="s">
        <v>33</v>
      </c>
      <c r="F9" s="19"/>
      <c r="G9" s="20"/>
      <c r="H9" s="12"/>
      <c r="I9" s="12"/>
      <c r="J9" s="12"/>
      <c r="K9" s="12"/>
      <c r="L9" s="12"/>
      <c r="M9" s="13"/>
      <c r="O9">
        <v>8</v>
      </c>
      <c r="P9">
        <v>64</v>
      </c>
      <c r="Q9">
        <v>135</v>
      </c>
      <c r="R9">
        <v>1.1499999999999999</v>
      </c>
      <c r="S9">
        <v>47.7</v>
      </c>
      <c r="T9" s="2">
        <v>6.6</v>
      </c>
      <c r="U9">
        <v>6.4</v>
      </c>
      <c r="V9">
        <v>320</v>
      </c>
    </row>
    <row r="10" spans="1:22" x14ac:dyDescent="0.35">
      <c r="A10" s="21" t="s">
        <v>30</v>
      </c>
      <c r="B10" s="11">
        <v>300</v>
      </c>
      <c r="C10" s="5" t="s">
        <v>63</v>
      </c>
      <c r="D10" s="5"/>
      <c r="E10" s="5" t="s">
        <v>9</v>
      </c>
      <c r="F10" s="38">
        <v>51</v>
      </c>
      <c r="G10" s="22" t="s">
        <v>0</v>
      </c>
      <c r="H10" s="12"/>
      <c r="I10" s="12"/>
      <c r="J10" s="12"/>
      <c r="K10" s="12"/>
      <c r="L10" s="12"/>
      <c r="M10" s="13"/>
      <c r="O10">
        <v>9</v>
      </c>
      <c r="P10">
        <v>66</v>
      </c>
      <c r="Q10">
        <v>140</v>
      </c>
      <c r="R10" s="1">
        <v>1.2</v>
      </c>
      <c r="S10" s="2">
        <v>47.8</v>
      </c>
      <c r="T10">
        <v>6.7</v>
      </c>
      <c r="U10" s="2">
        <v>6.6</v>
      </c>
      <c r="V10">
        <v>330</v>
      </c>
    </row>
    <row r="11" spans="1:22" x14ac:dyDescent="0.35">
      <c r="A11" s="21" t="s">
        <v>26</v>
      </c>
      <c r="B11" s="5">
        <v>20</v>
      </c>
      <c r="C11" s="5" t="s">
        <v>28</v>
      </c>
      <c r="D11" s="5"/>
      <c r="E11" s="5" t="s">
        <v>7</v>
      </c>
      <c r="F11" s="37">
        <v>6.5</v>
      </c>
      <c r="G11" s="22" t="s">
        <v>0</v>
      </c>
      <c r="H11" s="12"/>
      <c r="I11" s="12"/>
      <c r="J11" s="12"/>
      <c r="K11" s="12"/>
      <c r="L11" s="12"/>
      <c r="M11" s="13"/>
      <c r="O11">
        <v>10</v>
      </c>
      <c r="P11">
        <v>68</v>
      </c>
      <c r="Q11">
        <v>145</v>
      </c>
      <c r="R11">
        <v>1.25</v>
      </c>
      <c r="S11">
        <v>47.9</v>
      </c>
      <c r="T11" s="2">
        <v>6.8</v>
      </c>
      <c r="U11">
        <v>6.8</v>
      </c>
      <c r="V11">
        <v>340</v>
      </c>
    </row>
    <row r="12" spans="1:22" x14ac:dyDescent="0.35">
      <c r="A12" s="21" t="s">
        <v>27</v>
      </c>
      <c r="B12" s="5">
        <v>15</v>
      </c>
      <c r="C12" s="5" t="s">
        <v>28</v>
      </c>
      <c r="D12" s="5"/>
      <c r="E12" s="5" t="s">
        <v>31</v>
      </c>
      <c r="F12" s="38">
        <f>100-F10-F11</f>
        <v>42.5</v>
      </c>
      <c r="G12" s="22" t="s">
        <v>0</v>
      </c>
      <c r="H12" s="12"/>
      <c r="I12" s="12"/>
      <c r="J12" s="12"/>
      <c r="K12" s="12"/>
      <c r="L12" s="12"/>
      <c r="M12" s="13"/>
      <c r="O12">
        <v>11</v>
      </c>
      <c r="P12">
        <v>70</v>
      </c>
      <c r="Q12">
        <v>150</v>
      </c>
      <c r="R12" s="1">
        <v>1.3</v>
      </c>
      <c r="S12" s="2">
        <v>48</v>
      </c>
      <c r="T12">
        <v>6.9</v>
      </c>
      <c r="U12" s="2">
        <v>7</v>
      </c>
      <c r="V12">
        <v>350</v>
      </c>
    </row>
    <row r="13" spans="1:22" s="3" customFormat="1" x14ac:dyDescent="0.35">
      <c r="A13" s="21" t="s">
        <v>70</v>
      </c>
      <c r="B13" s="5">
        <v>50</v>
      </c>
      <c r="C13" s="5" t="s">
        <v>28</v>
      </c>
      <c r="D13" s="5"/>
      <c r="E13" s="5" t="s">
        <v>32</v>
      </c>
      <c r="F13" s="5">
        <v>3</v>
      </c>
      <c r="G13" s="22" t="s">
        <v>0</v>
      </c>
      <c r="H13" s="12"/>
      <c r="I13" s="12"/>
      <c r="J13" s="12"/>
      <c r="K13" s="12"/>
      <c r="L13" s="12"/>
      <c r="M13" s="13"/>
      <c r="O13">
        <v>12</v>
      </c>
      <c r="P13">
        <v>72</v>
      </c>
      <c r="Q13">
        <v>155</v>
      </c>
      <c r="R13">
        <v>1.35</v>
      </c>
      <c r="S13">
        <v>48.1</v>
      </c>
      <c r="T13" s="2">
        <v>7</v>
      </c>
      <c r="U13">
        <v>7.2</v>
      </c>
      <c r="V13">
        <v>360</v>
      </c>
    </row>
    <row r="14" spans="1:22" s="3" customFormat="1" x14ac:dyDescent="0.35">
      <c r="A14" s="21" t="s">
        <v>72</v>
      </c>
      <c r="B14" s="11">
        <v>1.05</v>
      </c>
      <c r="C14" s="5" t="s">
        <v>64</v>
      </c>
      <c r="D14" s="5"/>
      <c r="E14" s="5" t="s">
        <v>13</v>
      </c>
      <c r="F14" s="11">
        <v>13</v>
      </c>
      <c r="G14" s="22" t="s">
        <v>0</v>
      </c>
      <c r="H14" s="12"/>
      <c r="I14" s="12"/>
      <c r="J14" s="12"/>
      <c r="K14" s="12"/>
      <c r="L14" s="12"/>
      <c r="M14" s="13"/>
      <c r="O14">
        <v>13</v>
      </c>
      <c r="P14">
        <v>74</v>
      </c>
      <c r="Q14">
        <v>160</v>
      </c>
      <c r="R14" s="1">
        <v>1.4</v>
      </c>
      <c r="S14" s="2">
        <v>48.2</v>
      </c>
      <c r="T14">
        <v>7.1</v>
      </c>
      <c r="U14" s="2">
        <v>7.4</v>
      </c>
      <c r="V14">
        <v>370</v>
      </c>
    </row>
    <row r="15" spans="1:22" s="3" customFormat="1" x14ac:dyDescent="0.35">
      <c r="A15" s="21"/>
      <c r="B15" s="5"/>
      <c r="C15" s="5"/>
      <c r="D15" s="5"/>
      <c r="E15" s="5"/>
      <c r="F15" s="5"/>
      <c r="G15" s="22"/>
      <c r="H15" s="12"/>
      <c r="I15" s="12"/>
      <c r="J15" s="12"/>
      <c r="K15" s="12"/>
      <c r="L15" s="12"/>
      <c r="M15" s="13"/>
      <c r="O15">
        <v>14</v>
      </c>
      <c r="P15">
        <v>76</v>
      </c>
      <c r="Q15">
        <v>165</v>
      </c>
      <c r="R15">
        <v>1.45</v>
      </c>
      <c r="S15">
        <v>48.3</v>
      </c>
      <c r="T15" s="2">
        <v>7.2</v>
      </c>
      <c r="U15">
        <v>7.6</v>
      </c>
      <c r="V15">
        <v>380</v>
      </c>
    </row>
    <row r="16" spans="1:22" s="3" customFormat="1" x14ac:dyDescent="0.35">
      <c r="A16" s="21" t="s">
        <v>48</v>
      </c>
      <c r="B16" s="11">
        <v>300</v>
      </c>
      <c r="C16" s="5" t="s">
        <v>49</v>
      </c>
      <c r="D16" s="5" t="s">
        <v>52</v>
      </c>
      <c r="E16" s="5"/>
      <c r="F16" s="5">
        <v>65</v>
      </c>
      <c r="G16" s="22" t="s">
        <v>56</v>
      </c>
      <c r="H16" s="12"/>
      <c r="I16" s="12"/>
      <c r="J16" s="12"/>
      <c r="K16" s="12"/>
      <c r="L16" s="12"/>
      <c r="M16" s="13"/>
      <c r="O16">
        <v>15</v>
      </c>
      <c r="P16">
        <v>78</v>
      </c>
      <c r="Q16">
        <v>170</v>
      </c>
      <c r="R16" s="1">
        <v>1.5</v>
      </c>
      <c r="S16" s="2">
        <v>48.4</v>
      </c>
      <c r="T16">
        <v>7.3</v>
      </c>
      <c r="U16" s="2">
        <v>7.8</v>
      </c>
      <c r="V16">
        <v>390</v>
      </c>
    </row>
    <row r="17" spans="1:22" s="3" customFormat="1" x14ac:dyDescent="0.35">
      <c r="A17" s="21" t="s">
        <v>50</v>
      </c>
      <c r="B17" s="5">
        <v>40</v>
      </c>
      <c r="C17" s="5" t="s">
        <v>23</v>
      </c>
      <c r="D17" s="5" t="s">
        <v>53</v>
      </c>
      <c r="E17" s="5"/>
      <c r="F17" s="5">
        <v>45</v>
      </c>
      <c r="G17" s="22" t="s">
        <v>57</v>
      </c>
      <c r="H17" s="12"/>
      <c r="I17" s="12"/>
      <c r="J17" s="12"/>
      <c r="K17" s="12"/>
      <c r="L17" s="12"/>
      <c r="M17" s="13"/>
      <c r="O17">
        <v>16</v>
      </c>
      <c r="P17">
        <v>80</v>
      </c>
      <c r="Q17">
        <v>175</v>
      </c>
      <c r="R17">
        <v>1.55</v>
      </c>
      <c r="S17">
        <v>48.5</v>
      </c>
      <c r="T17" s="2">
        <v>7.3999999999999897</v>
      </c>
      <c r="U17">
        <v>8</v>
      </c>
      <c r="V17">
        <v>400</v>
      </c>
    </row>
    <row r="18" spans="1:22" s="3" customFormat="1" x14ac:dyDescent="0.35">
      <c r="A18" s="21" t="s">
        <v>50</v>
      </c>
      <c r="B18" s="5">
        <v>130</v>
      </c>
      <c r="C18" s="5" t="s">
        <v>18</v>
      </c>
      <c r="D18" s="5" t="s">
        <v>54</v>
      </c>
      <c r="E18" s="5"/>
      <c r="F18" s="5">
        <v>1.5</v>
      </c>
      <c r="G18" s="22" t="s">
        <v>58</v>
      </c>
      <c r="H18" s="12"/>
      <c r="I18" s="12"/>
      <c r="J18" s="12"/>
      <c r="K18" s="12"/>
      <c r="L18" s="12"/>
      <c r="M18" s="13"/>
      <c r="O18">
        <v>17</v>
      </c>
      <c r="P18">
        <v>82</v>
      </c>
      <c r="Q18">
        <v>180</v>
      </c>
      <c r="R18" s="1">
        <v>1.6</v>
      </c>
      <c r="S18" s="2">
        <v>48.6</v>
      </c>
      <c r="T18">
        <v>7.4999999999999902</v>
      </c>
      <c r="U18" s="2">
        <v>8.1999999999999993</v>
      </c>
      <c r="V18">
        <v>410</v>
      </c>
    </row>
    <row r="19" spans="1:22" s="3" customFormat="1" x14ac:dyDescent="0.35">
      <c r="A19" s="21" t="s">
        <v>51</v>
      </c>
      <c r="B19" s="5">
        <v>65</v>
      </c>
      <c r="C19" s="5" t="s">
        <v>1</v>
      </c>
      <c r="D19" s="5" t="s">
        <v>55</v>
      </c>
      <c r="E19" s="5"/>
      <c r="F19" s="5">
        <v>25</v>
      </c>
      <c r="G19" s="22" t="s">
        <v>59</v>
      </c>
      <c r="H19" s="12"/>
      <c r="I19" s="12"/>
      <c r="J19" s="12"/>
      <c r="K19" s="12"/>
      <c r="L19" s="12"/>
      <c r="M19" s="13"/>
      <c r="O19">
        <v>18</v>
      </c>
      <c r="P19">
        <v>84</v>
      </c>
      <c r="Q19">
        <v>185</v>
      </c>
      <c r="R19">
        <v>1.65</v>
      </c>
      <c r="S19">
        <v>48.7</v>
      </c>
      <c r="T19">
        <v>5.9</v>
      </c>
      <c r="U19">
        <v>8.4</v>
      </c>
      <c r="V19">
        <v>420</v>
      </c>
    </row>
    <row r="20" spans="1:22" s="3" customFormat="1" ht="15" thickBot="1" x14ac:dyDescent="0.4">
      <c r="A20" s="23"/>
      <c r="B20" s="24"/>
      <c r="C20" s="24"/>
      <c r="D20" s="24"/>
      <c r="E20" s="24"/>
      <c r="F20" s="24"/>
      <c r="G20" s="25"/>
      <c r="H20" s="12"/>
      <c r="I20" s="12"/>
      <c r="J20" s="12"/>
      <c r="K20" s="12"/>
      <c r="L20" s="12"/>
      <c r="M20" s="13"/>
      <c r="O20">
        <v>19</v>
      </c>
      <c r="P20">
        <v>86</v>
      </c>
      <c r="Q20">
        <v>190</v>
      </c>
      <c r="R20" s="1">
        <v>1.7</v>
      </c>
      <c r="S20" s="2">
        <v>48.8</v>
      </c>
      <c r="T20" s="2">
        <v>6</v>
      </c>
      <c r="U20" s="2">
        <v>8.6</v>
      </c>
      <c r="V20">
        <v>430</v>
      </c>
    </row>
    <row r="21" spans="1:22" s="3" customFormat="1" ht="15" thickBot="1" x14ac:dyDescent="0.4">
      <c r="A21" s="5"/>
      <c r="B21" s="5"/>
      <c r="C21" s="5"/>
      <c r="D21" s="5"/>
      <c r="E21" s="5"/>
      <c r="F21" s="5"/>
      <c r="G21" s="5"/>
      <c r="H21" s="12"/>
      <c r="I21" s="12"/>
      <c r="J21" s="12"/>
      <c r="K21" s="12"/>
      <c r="L21" s="12"/>
      <c r="M21" s="13"/>
      <c r="O21">
        <v>20</v>
      </c>
      <c r="P21">
        <v>88</v>
      </c>
      <c r="Q21">
        <v>195</v>
      </c>
      <c r="R21">
        <v>1.75</v>
      </c>
      <c r="S21">
        <v>48.9</v>
      </c>
      <c r="T21">
        <v>6.1</v>
      </c>
      <c r="U21">
        <v>8.8000000000000007</v>
      </c>
      <c r="V21">
        <v>440</v>
      </c>
    </row>
    <row r="22" spans="1:22" s="3" customFormat="1" x14ac:dyDescent="0.35">
      <c r="A22" s="16" t="s">
        <v>19</v>
      </c>
      <c r="B22" s="18" t="s">
        <v>9</v>
      </c>
      <c r="C22" s="26">
        <f>F10*10</f>
        <v>510</v>
      </c>
      <c r="D22" s="18" t="s">
        <v>38</v>
      </c>
      <c r="E22" s="26">
        <f>C22/12</f>
        <v>42.5</v>
      </c>
      <c r="F22" s="27" t="s">
        <v>11</v>
      </c>
      <c r="G22" s="5"/>
      <c r="H22" s="12"/>
      <c r="I22" s="12"/>
      <c r="J22" s="12"/>
      <c r="K22" s="12"/>
      <c r="L22" s="12"/>
      <c r="M22" s="13"/>
      <c r="O22">
        <v>21</v>
      </c>
      <c r="P22">
        <v>90</v>
      </c>
      <c r="Q22">
        <v>200</v>
      </c>
      <c r="R22" s="1">
        <v>1.8</v>
      </c>
      <c r="S22" s="2">
        <v>49</v>
      </c>
      <c r="T22" s="2">
        <v>6.2</v>
      </c>
      <c r="U22" s="2">
        <v>9</v>
      </c>
      <c r="V22">
        <v>450</v>
      </c>
    </row>
    <row r="23" spans="1:22" s="3" customFormat="1" x14ac:dyDescent="0.35">
      <c r="A23" s="21"/>
      <c r="B23" s="5" t="s">
        <v>8</v>
      </c>
      <c r="C23" s="9">
        <f>F11*10</f>
        <v>65</v>
      </c>
      <c r="D23" s="5" t="s">
        <v>38</v>
      </c>
      <c r="E23" s="9">
        <f>C23/1</f>
        <v>65</v>
      </c>
      <c r="F23" s="22" t="s">
        <v>11</v>
      </c>
      <c r="G23" s="5"/>
      <c r="H23" s="12"/>
      <c r="I23" s="12"/>
      <c r="J23" s="12"/>
      <c r="K23" s="12"/>
      <c r="L23" s="12"/>
      <c r="M23" s="13"/>
      <c r="O23">
        <v>22</v>
      </c>
      <c r="P23">
        <v>92</v>
      </c>
      <c r="Q23">
        <v>205</v>
      </c>
      <c r="R23">
        <v>1.85</v>
      </c>
      <c r="S23">
        <v>49.1</v>
      </c>
      <c r="T23">
        <v>6.3</v>
      </c>
      <c r="U23">
        <v>9.1999999999999993</v>
      </c>
      <c r="V23">
        <v>250</v>
      </c>
    </row>
    <row r="24" spans="1:22" s="3" customFormat="1" ht="15" thickBot="1" x14ac:dyDescent="0.4">
      <c r="A24" s="23"/>
      <c r="B24" s="24" t="s">
        <v>10</v>
      </c>
      <c r="C24" s="28">
        <f>F12*10</f>
        <v>425</v>
      </c>
      <c r="D24" s="24" t="s">
        <v>38</v>
      </c>
      <c r="E24" s="28">
        <f>C24/16</f>
        <v>26.5625</v>
      </c>
      <c r="F24" s="25" t="s">
        <v>11</v>
      </c>
      <c r="G24" s="5"/>
      <c r="H24" s="12"/>
      <c r="I24" s="12"/>
      <c r="J24" s="12"/>
      <c r="K24" s="12"/>
      <c r="L24" s="12"/>
      <c r="M24" s="13"/>
      <c r="O24">
        <v>23</v>
      </c>
      <c r="P24">
        <v>94</v>
      </c>
      <c r="Q24">
        <v>210</v>
      </c>
      <c r="R24" s="1">
        <v>1.9</v>
      </c>
      <c r="S24" s="2">
        <v>49.2</v>
      </c>
      <c r="T24" s="2">
        <v>6.4</v>
      </c>
      <c r="U24" s="2">
        <v>9.4</v>
      </c>
      <c r="V24">
        <v>260</v>
      </c>
    </row>
    <row r="25" spans="1:22" s="3" customFormat="1" x14ac:dyDescent="0.35">
      <c r="A25" s="5" t="s">
        <v>83</v>
      </c>
      <c r="B25" s="5"/>
      <c r="C25" s="5"/>
      <c r="D25" s="5"/>
      <c r="E25" s="5"/>
      <c r="F25" s="5"/>
      <c r="G25" s="5"/>
      <c r="H25" s="12"/>
      <c r="I25" s="12"/>
      <c r="J25" s="12"/>
      <c r="K25" s="12"/>
      <c r="L25" s="12"/>
      <c r="M25" s="13"/>
      <c r="O25">
        <v>24</v>
      </c>
      <c r="P25">
        <v>96</v>
      </c>
      <c r="Q25">
        <v>215</v>
      </c>
      <c r="R25">
        <v>1.95</v>
      </c>
      <c r="S25">
        <v>49.3</v>
      </c>
      <c r="T25">
        <v>6.5</v>
      </c>
      <c r="U25">
        <v>9.6</v>
      </c>
      <c r="V25">
        <v>270</v>
      </c>
    </row>
    <row r="26" spans="1:22" s="3" customFormat="1" ht="15" thickBot="1" x14ac:dyDescent="0.4">
      <c r="A26" s="40" t="s">
        <v>60</v>
      </c>
      <c r="B26" s="40"/>
      <c r="C26" s="40"/>
      <c r="D26" s="5"/>
      <c r="E26" s="5"/>
      <c r="F26" s="5"/>
      <c r="G26" s="5"/>
      <c r="H26" s="12"/>
      <c r="I26" s="12"/>
      <c r="J26" s="12"/>
      <c r="K26" s="12"/>
      <c r="L26" s="12"/>
      <c r="M26" s="13"/>
      <c r="O26">
        <v>25</v>
      </c>
      <c r="P26">
        <v>98</v>
      </c>
      <c r="Q26">
        <v>220</v>
      </c>
      <c r="R26" s="1">
        <v>2</v>
      </c>
      <c r="S26" s="2">
        <v>49.4</v>
      </c>
      <c r="T26" s="2">
        <v>6.6</v>
      </c>
      <c r="U26" s="2">
        <v>9.8000000000000007</v>
      </c>
      <c r="V26">
        <v>280</v>
      </c>
    </row>
    <row r="27" spans="1:22" s="3" customFormat="1" x14ac:dyDescent="0.35">
      <c r="A27" s="41" t="s">
        <v>20</v>
      </c>
      <c r="B27" s="42">
        <f>33890.4*(F10/100)+144180.6*((F11/100)-(F12/100)/8)</f>
        <v>18996.248625</v>
      </c>
      <c r="C27" s="43" t="s">
        <v>66</v>
      </c>
      <c r="D27" s="5"/>
      <c r="E27" s="16" t="s">
        <v>22</v>
      </c>
      <c r="F27" s="18"/>
      <c r="G27" s="26">
        <f>B14/(1-(F14/100))</f>
        <v>1.2068965517241379</v>
      </c>
      <c r="H27" s="19" t="s">
        <v>71</v>
      </c>
      <c r="I27" s="19"/>
      <c r="J27" s="20"/>
      <c r="K27" s="12"/>
      <c r="L27" s="12"/>
      <c r="M27" s="13"/>
      <c r="O27">
        <v>26</v>
      </c>
      <c r="P27">
        <v>100</v>
      </c>
      <c r="Q27">
        <v>225</v>
      </c>
      <c r="R27">
        <v>2.0499999999999998</v>
      </c>
      <c r="S27">
        <v>49.5</v>
      </c>
      <c r="T27">
        <v>6.7</v>
      </c>
      <c r="U27">
        <v>10</v>
      </c>
      <c r="V27">
        <v>290</v>
      </c>
    </row>
    <row r="28" spans="1:22" s="3" customFormat="1" x14ac:dyDescent="0.35">
      <c r="A28" s="44" t="s">
        <v>12</v>
      </c>
      <c r="B28" s="45">
        <f>(1-(F13/100)-(F14/100))*B27</f>
        <v>15956.848845</v>
      </c>
      <c r="C28" s="46" t="s">
        <v>15</v>
      </c>
      <c r="D28" s="5"/>
      <c r="E28" s="21" t="s">
        <v>74</v>
      </c>
      <c r="F28" s="5"/>
      <c r="G28" s="29">
        <f>G27*B10*1000</f>
        <v>362068.96551724139</v>
      </c>
      <c r="H28" s="12" t="s">
        <v>67</v>
      </c>
      <c r="I28" s="12"/>
      <c r="J28" s="30"/>
      <c r="K28" s="12"/>
      <c r="L28" s="12"/>
      <c r="M28" s="13"/>
      <c r="O28">
        <v>27</v>
      </c>
      <c r="P28">
        <v>102</v>
      </c>
      <c r="Q28">
        <v>230</v>
      </c>
      <c r="R28" s="1">
        <v>2.1</v>
      </c>
      <c r="S28" s="2">
        <v>49.6</v>
      </c>
      <c r="T28" s="2">
        <v>6.8</v>
      </c>
      <c r="U28" s="2">
        <v>10.199999999999999</v>
      </c>
      <c r="V28">
        <v>300</v>
      </c>
    </row>
    <row r="29" spans="1:22" s="3" customFormat="1" x14ac:dyDescent="0.35">
      <c r="A29" s="44" t="s">
        <v>61</v>
      </c>
      <c r="B29" s="45">
        <f>F14*10/18</f>
        <v>7.2222222222222223</v>
      </c>
      <c r="C29" s="46" t="s">
        <v>14</v>
      </c>
      <c r="D29" s="5"/>
      <c r="E29" s="21"/>
      <c r="F29" s="5"/>
      <c r="G29" s="5"/>
      <c r="H29" s="12"/>
      <c r="I29" s="12"/>
      <c r="J29" s="30"/>
      <c r="K29" s="12"/>
      <c r="L29" s="12"/>
      <c r="M29" s="13"/>
      <c r="O29">
        <v>28</v>
      </c>
      <c r="P29">
        <v>104</v>
      </c>
      <c r="Q29">
        <v>235</v>
      </c>
      <c r="R29">
        <v>2.15</v>
      </c>
      <c r="S29">
        <v>49.7</v>
      </c>
      <c r="T29">
        <v>6.9</v>
      </c>
      <c r="U29">
        <v>10.4</v>
      </c>
      <c r="V29">
        <v>310</v>
      </c>
    </row>
    <row r="30" spans="1:22" x14ac:dyDescent="0.35">
      <c r="A30" s="44" t="s">
        <v>62</v>
      </c>
      <c r="B30" s="45">
        <f>(1-F13/100-F14/100)*F11*10/2</f>
        <v>27.3</v>
      </c>
      <c r="C30" s="46" t="s">
        <v>14</v>
      </c>
      <c r="D30" s="5"/>
      <c r="E30" s="21" t="s">
        <v>34</v>
      </c>
      <c r="F30" s="5"/>
      <c r="G30" s="9">
        <f>IF((B18*B16/1000)&gt;B17,B17,B16*B18/1000)</f>
        <v>39</v>
      </c>
      <c r="H30" s="12" t="s">
        <v>68</v>
      </c>
      <c r="I30" s="12"/>
      <c r="J30" s="30"/>
      <c r="K30" s="12"/>
      <c r="L30" s="12"/>
      <c r="M30" s="13"/>
      <c r="O30">
        <v>29</v>
      </c>
      <c r="P30">
        <v>106</v>
      </c>
      <c r="Q30">
        <v>240</v>
      </c>
      <c r="R30" s="1">
        <v>2.2000000000000002</v>
      </c>
      <c r="S30" s="2">
        <v>49.8</v>
      </c>
      <c r="T30" s="2">
        <v>7</v>
      </c>
      <c r="U30" s="2">
        <v>10.6</v>
      </c>
      <c r="V30">
        <v>320</v>
      </c>
    </row>
    <row r="31" spans="1:22" x14ac:dyDescent="0.35">
      <c r="A31" s="44" t="s">
        <v>16</v>
      </c>
      <c r="B31" s="45">
        <f>SUM(B29:B30)</f>
        <v>34.522222222222226</v>
      </c>
      <c r="C31" s="46" t="s">
        <v>14</v>
      </c>
      <c r="D31" s="5"/>
      <c r="E31" s="21" t="s">
        <v>69</v>
      </c>
      <c r="F31" s="5"/>
      <c r="G31" s="9">
        <f>((2*B9*F17/100)*F18+(2*B9/F16)*F19+B19)/G30</f>
        <v>8.7307692307692299</v>
      </c>
      <c r="H31" s="12" t="s">
        <v>73</v>
      </c>
      <c r="I31" s="12"/>
      <c r="J31" s="30"/>
      <c r="K31" s="12"/>
      <c r="L31" s="12"/>
      <c r="M31" s="13"/>
      <c r="O31">
        <v>30</v>
      </c>
      <c r="P31">
        <v>108</v>
      </c>
      <c r="Q31">
        <v>245</v>
      </c>
      <c r="R31">
        <v>2.25</v>
      </c>
      <c r="S31">
        <v>49.9</v>
      </c>
      <c r="T31">
        <v>7.1</v>
      </c>
      <c r="U31">
        <v>10.8</v>
      </c>
      <c r="V31">
        <v>330</v>
      </c>
    </row>
    <row r="32" spans="1:22" x14ac:dyDescent="0.35">
      <c r="A32" s="44" t="s">
        <v>17</v>
      </c>
      <c r="B32" s="45">
        <f>B28-40.7*B31</f>
        <v>14551.794400555556</v>
      </c>
      <c r="C32" s="46" t="s">
        <v>15</v>
      </c>
      <c r="D32" s="5"/>
      <c r="E32" s="21" t="s">
        <v>25</v>
      </c>
      <c r="F32" s="5"/>
      <c r="G32" s="9">
        <f>B13/G27</f>
        <v>41.428571428571431</v>
      </c>
      <c r="H32" s="12" t="s">
        <v>24</v>
      </c>
      <c r="I32" s="12"/>
      <c r="J32" s="30"/>
      <c r="K32" s="12"/>
      <c r="L32" s="12"/>
      <c r="M32" s="13"/>
      <c r="O32">
        <v>31</v>
      </c>
      <c r="P32">
        <v>110</v>
      </c>
      <c r="Q32">
        <v>250</v>
      </c>
      <c r="R32" s="1">
        <v>2.2999999999999998</v>
      </c>
      <c r="S32" s="2">
        <v>50</v>
      </c>
      <c r="T32" s="2">
        <v>7.2</v>
      </c>
      <c r="U32" s="2">
        <v>11</v>
      </c>
      <c r="V32">
        <v>340</v>
      </c>
    </row>
    <row r="33" spans="1:22" x14ac:dyDescent="0.35">
      <c r="A33" s="44"/>
      <c r="B33" s="40"/>
      <c r="C33" s="46"/>
      <c r="D33" s="5"/>
      <c r="E33" s="21" t="s">
        <v>35</v>
      </c>
      <c r="F33" s="5"/>
      <c r="G33" s="9">
        <f>(B11+B12)/G27</f>
        <v>29</v>
      </c>
      <c r="H33" s="12" t="s">
        <v>24</v>
      </c>
      <c r="I33" s="12"/>
      <c r="J33" s="30"/>
      <c r="K33" s="12"/>
      <c r="L33" s="12"/>
      <c r="M33" s="13"/>
      <c r="O33">
        <v>32</v>
      </c>
      <c r="P33">
        <v>112</v>
      </c>
      <c r="Q33">
        <v>255</v>
      </c>
      <c r="R33">
        <v>2.35</v>
      </c>
      <c r="S33">
        <v>50.1</v>
      </c>
      <c r="T33">
        <v>7.3</v>
      </c>
      <c r="U33">
        <v>11.2</v>
      </c>
      <c r="V33">
        <v>350</v>
      </c>
    </row>
    <row r="34" spans="1:22" ht="15" thickBot="1" x14ac:dyDescent="0.4">
      <c r="A34" s="44" t="s">
        <v>12</v>
      </c>
      <c r="B34" s="45">
        <f>B28/3600</f>
        <v>4.4324580124999997</v>
      </c>
      <c r="C34" s="46" t="s">
        <v>41</v>
      </c>
      <c r="D34" s="5"/>
      <c r="E34" s="23" t="s">
        <v>75</v>
      </c>
      <c r="F34" s="24"/>
      <c r="G34" s="28">
        <f>SUM(G31:G33)</f>
        <v>79.159340659340657</v>
      </c>
      <c r="H34" s="31" t="s">
        <v>24</v>
      </c>
      <c r="I34" s="31"/>
      <c r="J34" s="32"/>
      <c r="K34" s="12"/>
      <c r="L34" s="12"/>
      <c r="M34" s="13"/>
      <c r="O34">
        <v>33</v>
      </c>
      <c r="P34">
        <v>114</v>
      </c>
      <c r="Q34">
        <v>260</v>
      </c>
      <c r="R34" s="1">
        <v>2.4</v>
      </c>
      <c r="S34" s="2">
        <v>50.200000000000102</v>
      </c>
      <c r="T34" s="2">
        <v>7.3999999999999897</v>
      </c>
      <c r="U34" s="2">
        <v>11.4</v>
      </c>
      <c r="V34">
        <v>360</v>
      </c>
    </row>
    <row r="35" spans="1:22" ht="15" thickBot="1" x14ac:dyDescent="0.4">
      <c r="A35" s="47" t="s">
        <v>17</v>
      </c>
      <c r="B35" s="48">
        <f>B32/3600</f>
        <v>4.0421651112654322</v>
      </c>
      <c r="C35" s="49" t="s">
        <v>41</v>
      </c>
      <c r="D35" s="5"/>
      <c r="E35" s="5"/>
      <c r="F35" s="5"/>
      <c r="G35" s="5"/>
      <c r="H35" s="12"/>
      <c r="I35" s="12"/>
      <c r="J35" s="12"/>
      <c r="K35" s="12"/>
      <c r="L35" s="12"/>
      <c r="M35" s="13"/>
      <c r="O35">
        <v>34</v>
      </c>
      <c r="P35">
        <v>116</v>
      </c>
      <c r="Q35">
        <v>265</v>
      </c>
      <c r="R35">
        <v>2.4500000000000002</v>
      </c>
      <c r="S35">
        <v>50.3</v>
      </c>
      <c r="T35">
        <v>7.4999999999999902</v>
      </c>
      <c r="U35">
        <v>11.6</v>
      </c>
      <c r="V35">
        <v>370</v>
      </c>
    </row>
    <row r="36" spans="1:22" ht="15" thickBot="1" x14ac:dyDescent="0.4">
      <c r="A36" s="5"/>
      <c r="B36" s="5"/>
      <c r="C36" s="5"/>
      <c r="D36" s="5"/>
      <c r="E36" s="5"/>
      <c r="F36" s="5"/>
      <c r="G36" s="5"/>
      <c r="H36" s="12"/>
      <c r="I36" s="12"/>
      <c r="J36" s="12"/>
      <c r="K36" s="12"/>
      <c r="L36" s="12"/>
      <c r="M36" s="13"/>
      <c r="O36">
        <v>35</v>
      </c>
      <c r="P36">
        <v>118</v>
      </c>
      <c r="Q36">
        <v>270</v>
      </c>
      <c r="R36" s="1">
        <v>2.5</v>
      </c>
      <c r="S36" s="2">
        <v>50.4</v>
      </c>
      <c r="T36">
        <v>5.9</v>
      </c>
      <c r="U36" s="2">
        <v>11.8</v>
      </c>
      <c r="V36">
        <v>380</v>
      </c>
    </row>
    <row r="37" spans="1:22" x14ac:dyDescent="0.35">
      <c r="A37" s="33" t="s">
        <v>76</v>
      </c>
      <c r="B37" s="34">
        <f>G34/B34</f>
        <v>17.859016472598942</v>
      </c>
      <c r="C37" s="27" t="s">
        <v>36</v>
      </c>
      <c r="D37" s="5"/>
      <c r="E37" s="5"/>
      <c r="F37" s="5"/>
      <c r="G37" s="5"/>
      <c r="H37" s="12"/>
      <c r="I37" s="12"/>
      <c r="J37" s="12"/>
      <c r="K37" s="12"/>
      <c r="L37" s="12"/>
      <c r="M37" s="13"/>
      <c r="O37">
        <v>36</v>
      </c>
      <c r="P37">
        <v>120</v>
      </c>
      <c r="Q37">
        <v>275</v>
      </c>
      <c r="R37" s="1">
        <v>0.8</v>
      </c>
      <c r="S37">
        <v>50.5</v>
      </c>
      <c r="T37" s="2">
        <v>6</v>
      </c>
      <c r="U37" s="2">
        <v>12</v>
      </c>
      <c r="V37">
        <v>390</v>
      </c>
    </row>
    <row r="38" spans="1:22" x14ac:dyDescent="0.35">
      <c r="A38" s="35" t="s">
        <v>77</v>
      </c>
      <c r="B38" s="10">
        <f>G34/B35</f>
        <v>19.583401093321296</v>
      </c>
      <c r="C38" s="22" t="s">
        <v>37</v>
      </c>
      <c r="D38" s="5"/>
      <c r="E38" s="5"/>
      <c r="F38" s="5"/>
      <c r="G38" s="5"/>
      <c r="H38" s="12"/>
      <c r="I38" s="12"/>
      <c r="J38" s="12"/>
      <c r="K38" s="12"/>
      <c r="L38" s="12"/>
      <c r="M38" s="13"/>
      <c r="O38">
        <v>37</v>
      </c>
      <c r="P38">
        <v>122</v>
      </c>
      <c r="Q38">
        <v>280</v>
      </c>
      <c r="R38">
        <v>0.85</v>
      </c>
      <c r="S38" s="2">
        <v>50.600000000000101</v>
      </c>
      <c r="T38">
        <v>6.1</v>
      </c>
      <c r="U38">
        <v>12.2</v>
      </c>
      <c r="V38">
        <v>400</v>
      </c>
    </row>
    <row r="39" spans="1:22" x14ac:dyDescent="0.35">
      <c r="A39" s="35" t="s">
        <v>78</v>
      </c>
      <c r="B39" s="5"/>
      <c r="C39" s="22"/>
      <c r="D39" s="5"/>
      <c r="E39" s="5"/>
      <c r="F39" s="5"/>
      <c r="G39" s="5"/>
      <c r="H39" s="12"/>
      <c r="I39" s="12"/>
      <c r="J39" s="12"/>
      <c r="K39" s="12"/>
      <c r="L39" s="12"/>
      <c r="M39" s="13"/>
      <c r="O39">
        <v>38</v>
      </c>
      <c r="P39">
        <v>124</v>
      </c>
      <c r="Q39">
        <v>285</v>
      </c>
      <c r="R39" s="1">
        <v>0.9</v>
      </c>
      <c r="S39">
        <v>50.700000000000102</v>
      </c>
      <c r="T39" s="2">
        <v>6.2</v>
      </c>
      <c r="U39" s="2">
        <v>12.4</v>
      </c>
      <c r="V39">
        <v>410</v>
      </c>
    </row>
    <row r="40" spans="1:22" ht="15" thickBot="1" x14ac:dyDescent="0.4">
      <c r="A40" s="36" t="s">
        <v>79</v>
      </c>
      <c r="B40" s="31"/>
      <c r="C40" s="32"/>
      <c r="D40" s="12"/>
      <c r="E40" s="12"/>
      <c r="F40" s="12"/>
      <c r="G40" s="12"/>
      <c r="H40" s="12"/>
      <c r="I40" s="12"/>
      <c r="J40" s="12"/>
      <c r="K40" s="12"/>
      <c r="L40" s="12"/>
      <c r="M40" s="13"/>
      <c r="O40">
        <v>39</v>
      </c>
      <c r="P40">
        <v>126</v>
      </c>
      <c r="Q40">
        <v>290</v>
      </c>
      <c r="R40">
        <v>0.95</v>
      </c>
      <c r="S40" s="2">
        <v>50.8</v>
      </c>
      <c r="T40">
        <v>6.3</v>
      </c>
      <c r="U40">
        <v>12.6</v>
      </c>
      <c r="V40">
        <v>420</v>
      </c>
    </row>
    <row r="41" spans="1:22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  <c r="O41">
        <v>40</v>
      </c>
      <c r="P41">
        <v>128</v>
      </c>
      <c r="Q41">
        <v>295</v>
      </c>
      <c r="R41" s="1">
        <v>1</v>
      </c>
      <c r="S41">
        <v>50.900000000000098</v>
      </c>
      <c r="T41" s="2">
        <v>6.4</v>
      </c>
      <c r="U41" s="2">
        <v>12.8</v>
      </c>
      <c r="V41">
        <v>430</v>
      </c>
    </row>
    <row r="42" spans="1:22" x14ac:dyDescent="0.35">
      <c r="A42" s="13"/>
      <c r="B42" s="13"/>
      <c r="C42" s="13"/>
      <c r="D42" s="13"/>
      <c r="E42" s="14"/>
      <c r="F42" s="14"/>
      <c r="G42" s="15"/>
      <c r="H42" s="13"/>
      <c r="I42" s="14"/>
      <c r="J42" s="13"/>
      <c r="K42" s="13"/>
      <c r="L42" s="13"/>
      <c r="M42" s="13"/>
      <c r="O42">
        <v>41</v>
      </c>
      <c r="P42">
        <v>130</v>
      </c>
      <c r="Q42">
        <v>300</v>
      </c>
      <c r="R42">
        <v>1.05</v>
      </c>
      <c r="S42" s="2">
        <v>51.000000000000099</v>
      </c>
      <c r="T42">
        <v>6.5</v>
      </c>
      <c r="U42">
        <v>13</v>
      </c>
      <c r="V42">
        <v>440</v>
      </c>
    </row>
    <row r="43" spans="1:22" x14ac:dyDescent="0.35">
      <c r="E43" s="4"/>
      <c r="F43" s="1"/>
      <c r="G43" s="2"/>
      <c r="I43" s="1"/>
      <c r="O43">
        <v>42</v>
      </c>
      <c r="P43">
        <v>132</v>
      </c>
      <c r="Q43">
        <v>305</v>
      </c>
      <c r="R43" s="1">
        <v>1.1000000000000001</v>
      </c>
      <c r="S43" s="2">
        <v>47</v>
      </c>
      <c r="T43" s="2">
        <v>6.6</v>
      </c>
      <c r="U43" s="2">
        <v>13.2</v>
      </c>
      <c r="V43">
        <v>450</v>
      </c>
    </row>
    <row r="44" spans="1:22" x14ac:dyDescent="0.35">
      <c r="E44" s="4"/>
      <c r="F44" s="1"/>
      <c r="G44" s="2"/>
      <c r="I44" s="1"/>
      <c r="O44">
        <v>43</v>
      </c>
      <c r="P44">
        <v>134</v>
      </c>
      <c r="Q44">
        <v>310</v>
      </c>
      <c r="R44">
        <v>1.1499999999999999</v>
      </c>
      <c r="S44">
        <v>47.1</v>
      </c>
      <c r="T44">
        <v>6.7</v>
      </c>
      <c r="U44">
        <v>13.4</v>
      </c>
      <c r="V44">
        <v>250</v>
      </c>
    </row>
    <row r="45" spans="1:22" x14ac:dyDescent="0.35">
      <c r="E45" s="4"/>
      <c r="F45" s="1"/>
      <c r="G45" s="2"/>
      <c r="I45" s="1"/>
      <c r="O45">
        <v>44</v>
      </c>
      <c r="P45">
        <v>136</v>
      </c>
      <c r="Q45">
        <v>315</v>
      </c>
      <c r="R45" s="1">
        <v>1.2</v>
      </c>
      <c r="S45" s="2">
        <v>47.2</v>
      </c>
      <c r="T45" s="2">
        <v>6.8</v>
      </c>
      <c r="U45" s="2">
        <v>13.6</v>
      </c>
      <c r="V45">
        <v>260</v>
      </c>
    </row>
    <row r="46" spans="1:22" x14ac:dyDescent="0.35">
      <c r="E46" s="4"/>
      <c r="F46" s="1"/>
      <c r="G46" s="2"/>
      <c r="I46" s="1"/>
      <c r="O46">
        <v>45</v>
      </c>
      <c r="P46">
        <v>138</v>
      </c>
      <c r="Q46">
        <v>320</v>
      </c>
      <c r="R46">
        <v>1.25</v>
      </c>
      <c r="S46">
        <v>47.3</v>
      </c>
      <c r="T46">
        <v>6.9</v>
      </c>
      <c r="U46">
        <v>13.8</v>
      </c>
      <c r="V46">
        <v>270</v>
      </c>
    </row>
    <row r="47" spans="1:22" x14ac:dyDescent="0.35">
      <c r="E47" s="4"/>
      <c r="F47" s="1"/>
      <c r="G47" s="2"/>
      <c r="I47" s="1"/>
      <c r="O47">
        <v>46</v>
      </c>
      <c r="P47">
        <v>140</v>
      </c>
      <c r="Q47">
        <v>325</v>
      </c>
      <c r="R47" s="1">
        <v>1.3</v>
      </c>
      <c r="S47" s="2">
        <v>47.4</v>
      </c>
      <c r="T47" s="2">
        <v>7</v>
      </c>
      <c r="U47" s="2">
        <v>14</v>
      </c>
      <c r="V47">
        <v>280</v>
      </c>
    </row>
    <row r="48" spans="1:22" x14ac:dyDescent="0.35">
      <c r="E48" s="4"/>
      <c r="F48" s="1"/>
      <c r="G48" s="2"/>
      <c r="I48" s="1"/>
      <c r="O48">
        <v>47</v>
      </c>
      <c r="P48">
        <v>142</v>
      </c>
      <c r="Q48">
        <v>330</v>
      </c>
      <c r="R48">
        <v>1.35</v>
      </c>
      <c r="S48">
        <v>47.5</v>
      </c>
      <c r="T48">
        <v>7.1</v>
      </c>
      <c r="U48">
        <v>14.2</v>
      </c>
      <c r="V48">
        <v>290</v>
      </c>
    </row>
    <row r="49" spans="5:22" x14ac:dyDescent="0.35">
      <c r="E49" s="4"/>
      <c r="F49" s="1"/>
      <c r="G49" s="2"/>
      <c r="I49" s="1"/>
      <c r="O49">
        <v>48</v>
      </c>
      <c r="P49">
        <v>144</v>
      </c>
      <c r="Q49">
        <v>335</v>
      </c>
      <c r="R49" s="1">
        <v>1.4</v>
      </c>
      <c r="S49" s="2">
        <v>47.6</v>
      </c>
      <c r="T49" s="2">
        <v>7.2</v>
      </c>
      <c r="U49" s="2">
        <v>14.4</v>
      </c>
      <c r="V49">
        <v>300</v>
      </c>
    </row>
    <row r="50" spans="5:22" x14ac:dyDescent="0.35">
      <c r="E50" s="4"/>
      <c r="F50" s="1"/>
      <c r="G50" s="2"/>
      <c r="I50" s="1"/>
      <c r="O50">
        <v>49</v>
      </c>
      <c r="P50">
        <v>146</v>
      </c>
      <c r="Q50">
        <v>340</v>
      </c>
      <c r="R50">
        <v>1.45</v>
      </c>
      <c r="S50">
        <v>47.7</v>
      </c>
      <c r="T50">
        <v>7.3</v>
      </c>
      <c r="U50">
        <v>14.6</v>
      </c>
      <c r="V50">
        <v>310</v>
      </c>
    </row>
    <row r="51" spans="5:22" x14ac:dyDescent="0.35">
      <c r="E51" s="4"/>
      <c r="F51" s="1"/>
      <c r="G51" s="2"/>
      <c r="I51" s="1"/>
      <c r="O51">
        <v>50</v>
      </c>
      <c r="P51">
        <v>148</v>
      </c>
      <c r="Q51">
        <v>345</v>
      </c>
      <c r="R51" s="1">
        <v>1.5</v>
      </c>
      <c r="S51" s="2">
        <v>47.8</v>
      </c>
      <c r="T51" s="2">
        <v>7.3999999999999897</v>
      </c>
      <c r="U51" s="2">
        <v>14.8</v>
      </c>
      <c r="V51">
        <v>320</v>
      </c>
    </row>
    <row r="52" spans="5:22" x14ac:dyDescent="0.35">
      <c r="E52" s="4"/>
      <c r="F52" s="1"/>
      <c r="G52" s="2"/>
      <c r="I52" s="1"/>
      <c r="O52">
        <v>51</v>
      </c>
      <c r="P52">
        <v>150</v>
      </c>
      <c r="Q52">
        <v>350</v>
      </c>
      <c r="R52">
        <v>1.55</v>
      </c>
      <c r="S52">
        <v>47.9</v>
      </c>
      <c r="T52">
        <v>7.4999999999999902</v>
      </c>
      <c r="U52">
        <v>15</v>
      </c>
      <c r="V52">
        <v>330</v>
      </c>
    </row>
    <row r="53" spans="5:22" x14ac:dyDescent="0.35">
      <c r="E53" s="4"/>
      <c r="F53" s="1"/>
      <c r="G53" s="2"/>
      <c r="I53" s="1"/>
      <c r="O53">
        <v>52</v>
      </c>
      <c r="P53">
        <v>152</v>
      </c>
      <c r="Q53">
        <v>355</v>
      </c>
      <c r="R53" s="1">
        <v>1.6</v>
      </c>
      <c r="S53" s="2">
        <v>48</v>
      </c>
      <c r="T53">
        <v>5.9</v>
      </c>
      <c r="U53" s="2">
        <v>5</v>
      </c>
      <c r="V53">
        <v>340</v>
      </c>
    </row>
    <row r="54" spans="5:22" x14ac:dyDescent="0.35">
      <c r="E54" s="4"/>
      <c r="F54" s="1"/>
      <c r="G54" s="2"/>
      <c r="I54" s="1"/>
      <c r="O54">
        <v>53</v>
      </c>
      <c r="P54">
        <v>154</v>
      </c>
      <c r="Q54">
        <v>360</v>
      </c>
      <c r="R54">
        <v>1.65</v>
      </c>
      <c r="S54">
        <v>48.1</v>
      </c>
      <c r="T54" s="2">
        <v>6</v>
      </c>
      <c r="U54">
        <v>5.2</v>
      </c>
      <c r="V54">
        <v>350</v>
      </c>
    </row>
    <row r="55" spans="5:22" x14ac:dyDescent="0.35">
      <c r="E55" s="4"/>
      <c r="F55" s="1"/>
      <c r="G55" s="2"/>
      <c r="I55" s="1"/>
      <c r="O55">
        <v>54</v>
      </c>
      <c r="P55">
        <v>156</v>
      </c>
      <c r="Q55">
        <v>365</v>
      </c>
      <c r="R55" s="1">
        <v>1.7</v>
      </c>
      <c r="S55" s="2">
        <v>48.2</v>
      </c>
      <c r="T55">
        <v>6.1</v>
      </c>
      <c r="U55" s="2">
        <v>5.4</v>
      </c>
      <c r="V55">
        <v>360</v>
      </c>
    </row>
    <row r="56" spans="5:22" x14ac:dyDescent="0.35">
      <c r="E56" s="4"/>
      <c r="F56" s="1"/>
      <c r="G56" s="2"/>
      <c r="I56" s="1"/>
      <c r="O56">
        <v>55</v>
      </c>
      <c r="P56">
        <v>158</v>
      </c>
      <c r="Q56">
        <v>370</v>
      </c>
      <c r="R56">
        <v>1.75</v>
      </c>
      <c r="S56">
        <v>48.3</v>
      </c>
      <c r="T56" s="2">
        <v>6.2</v>
      </c>
      <c r="U56">
        <v>5.6</v>
      </c>
      <c r="V56">
        <v>370</v>
      </c>
    </row>
    <row r="57" spans="5:22" x14ac:dyDescent="0.35">
      <c r="E57" s="4"/>
      <c r="F57" s="1"/>
      <c r="G57" s="2"/>
      <c r="I57" s="1"/>
      <c r="O57">
        <v>56</v>
      </c>
      <c r="P57">
        <v>160</v>
      </c>
      <c r="Q57">
        <v>375</v>
      </c>
      <c r="R57" s="1">
        <v>1.8</v>
      </c>
      <c r="S57" s="2">
        <v>48.4</v>
      </c>
      <c r="T57">
        <v>6.3</v>
      </c>
      <c r="U57" s="2">
        <v>5.8</v>
      </c>
      <c r="V57">
        <v>380</v>
      </c>
    </row>
    <row r="58" spans="5:22" x14ac:dyDescent="0.35">
      <c r="E58" s="4"/>
      <c r="F58" s="1"/>
      <c r="G58" s="2"/>
      <c r="I58" s="1"/>
      <c r="O58">
        <v>57</v>
      </c>
      <c r="P58">
        <v>162</v>
      </c>
      <c r="Q58">
        <v>380</v>
      </c>
      <c r="R58">
        <v>1.85</v>
      </c>
      <c r="S58">
        <v>48.5</v>
      </c>
      <c r="T58" s="2">
        <v>6.4</v>
      </c>
      <c r="U58">
        <v>6</v>
      </c>
      <c r="V58">
        <v>390</v>
      </c>
    </row>
    <row r="59" spans="5:22" x14ac:dyDescent="0.35">
      <c r="E59" s="4"/>
      <c r="F59" s="1"/>
      <c r="G59" s="2"/>
      <c r="I59" s="1"/>
      <c r="O59">
        <v>58</v>
      </c>
      <c r="P59">
        <v>164</v>
      </c>
      <c r="Q59">
        <v>385</v>
      </c>
      <c r="R59" s="1">
        <v>1.9</v>
      </c>
      <c r="S59" s="2">
        <v>48.6</v>
      </c>
      <c r="T59">
        <v>6.5</v>
      </c>
      <c r="U59" s="2">
        <v>6.2</v>
      </c>
      <c r="V59">
        <v>400</v>
      </c>
    </row>
    <row r="60" spans="5:22" x14ac:dyDescent="0.35">
      <c r="E60" s="4"/>
      <c r="F60" s="1"/>
      <c r="G60" s="2"/>
      <c r="I60" s="1"/>
      <c r="O60">
        <v>59</v>
      </c>
      <c r="P60">
        <v>166</v>
      </c>
      <c r="Q60">
        <v>390</v>
      </c>
      <c r="R60">
        <v>1.95</v>
      </c>
      <c r="S60">
        <v>48.7</v>
      </c>
      <c r="T60" s="2">
        <v>6.6</v>
      </c>
      <c r="U60">
        <v>6.4</v>
      </c>
      <c r="V60">
        <v>410</v>
      </c>
    </row>
    <row r="61" spans="5:22" x14ac:dyDescent="0.35">
      <c r="E61" s="4"/>
      <c r="F61" s="1"/>
      <c r="G61" s="2"/>
      <c r="I61" s="1"/>
      <c r="O61">
        <v>60</v>
      </c>
      <c r="P61">
        <v>168</v>
      </c>
      <c r="Q61">
        <v>395</v>
      </c>
      <c r="R61" s="1">
        <v>2</v>
      </c>
      <c r="S61" s="2">
        <v>48.8</v>
      </c>
      <c r="T61">
        <v>6.7</v>
      </c>
      <c r="U61" s="2">
        <v>6.6</v>
      </c>
      <c r="V61">
        <v>420</v>
      </c>
    </row>
    <row r="62" spans="5:22" x14ac:dyDescent="0.35">
      <c r="E62" s="4"/>
      <c r="F62" s="1"/>
      <c r="G62" s="2"/>
      <c r="I62" s="1"/>
      <c r="O62">
        <v>61</v>
      </c>
      <c r="P62">
        <v>170</v>
      </c>
      <c r="Q62">
        <v>400</v>
      </c>
      <c r="R62">
        <v>2.0499999999999998</v>
      </c>
      <c r="S62">
        <v>48.9</v>
      </c>
      <c r="T62" s="2">
        <v>6.8</v>
      </c>
      <c r="U62">
        <v>6.8</v>
      </c>
      <c r="V62">
        <v>430</v>
      </c>
    </row>
    <row r="63" spans="5:22" x14ac:dyDescent="0.35">
      <c r="E63" s="4"/>
      <c r="F63" s="1"/>
      <c r="G63" s="2"/>
      <c r="I63" s="1"/>
      <c r="O63">
        <v>62</v>
      </c>
      <c r="P63">
        <v>172</v>
      </c>
      <c r="Q63">
        <v>405</v>
      </c>
      <c r="R63" s="1">
        <v>2.1</v>
      </c>
      <c r="S63" s="2">
        <v>49</v>
      </c>
      <c r="T63">
        <v>6.9</v>
      </c>
      <c r="U63" s="2">
        <v>7</v>
      </c>
      <c r="V63">
        <v>440</v>
      </c>
    </row>
    <row r="64" spans="5:22" x14ac:dyDescent="0.35">
      <c r="E64" s="4"/>
      <c r="F64" s="1"/>
      <c r="G64" s="2"/>
      <c r="I64" s="1"/>
      <c r="O64">
        <v>63</v>
      </c>
      <c r="P64">
        <v>174</v>
      </c>
      <c r="Q64">
        <v>410</v>
      </c>
      <c r="R64">
        <v>2.15</v>
      </c>
      <c r="S64">
        <v>49.1</v>
      </c>
      <c r="T64" s="2">
        <v>7</v>
      </c>
      <c r="U64">
        <v>7.2</v>
      </c>
      <c r="V64">
        <v>450</v>
      </c>
    </row>
    <row r="65" spans="5:22" x14ac:dyDescent="0.35">
      <c r="E65" s="4"/>
      <c r="F65" s="1"/>
      <c r="G65" s="2"/>
      <c r="I65" s="1"/>
      <c r="O65">
        <v>64</v>
      </c>
      <c r="P65">
        <v>176</v>
      </c>
      <c r="Q65">
        <v>415</v>
      </c>
      <c r="R65" s="1">
        <v>2.2000000000000002</v>
      </c>
      <c r="S65" s="2">
        <v>49.2</v>
      </c>
      <c r="T65">
        <v>7.1</v>
      </c>
      <c r="U65" s="2">
        <v>7.4</v>
      </c>
      <c r="V65">
        <v>250</v>
      </c>
    </row>
    <row r="66" spans="5:22" x14ac:dyDescent="0.35">
      <c r="E66" s="4"/>
      <c r="F66" s="1"/>
      <c r="G66" s="2"/>
      <c r="I66" s="1"/>
      <c r="O66">
        <v>65</v>
      </c>
      <c r="P66">
        <v>178</v>
      </c>
      <c r="Q66">
        <v>420</v>
      </c>
      <c r="R66">
        <v>2.25</v>
      </c>
      <c r="S66">
        <v>49.3</v>
      </c>
      <c r="T66" s="2">
        <v>7.2</v>
      </c>
      <c r="U66">
        <v>7.6</v>
      </c>
      <c r="V66">
        <v>260</v>
      </c>
    </row>
    <row r="67" spans="5:22" x14ac:dyDescent="0.35">
      <c r="E67" s="4"/>
      <c r="F67" s="1"/>
      <c r="G67" s="2"/>
      <c r="I67" s="1"/>
      <c r="O67">
        <v>66</v>
      </c>
      <c r="P67">
        <v>180</v>
      </c>
      <c r="Q67">
        <v>425</v>
      </c>
      <c r="R67" s="1">
        <v>2.2999999999999998</v>
      </c>
      <c r="S67" s="2">
        <v>49.4</v>
      </c>
      <c r="T67">
        <v>7.3</v>
      </c>
      <c r="U67" s="2">
        <v>7.8</v>
      </c>
      <c r="V67">
        <v>270</v>
      </c>
    </row>
    <row r="68" spans="5:22" x14ac:dyDescent="0.35">
      <c r="E68" s="4"/>
      <c r="F68" s="1"/>
      <c r="G68" s="2"/>
      <c r="I68" s="1"/>
      <c r="O68">
        <v>67</v>
      </c>
      <c r="P68">
        <v>182</v>
      </c>
      <c r="Q68">
        <v>430</v>
      </c>
      <c r="R68">
        <v>2.35</v>
      </c>
      <c r="S68">
        <v>49.5</v>
      </c>
      <c r="T68" s="2">
        <v>7.3999999999999897</v>
      </c>
      <c r="U68">
        <v>8</v>
      </c>
      <c r="V68">
        <v>280</v>
      </c>
    </row>
    <row r="69" spans="5:22" x14ac:dyDescent="0.35">
      <c r="E69" s="4"/>
      <c r="F69" s="1"/>
      <c r="G69" s="2"/>
      <c r="I69" s="1"/>
      <c r="O69">
        <v>68</v>
      </c>
      <c r="P69">
        <v>184</v>
      </c>
      <c r="Q69">
        <v>435</v>
      </c>
      <c r="R69" s="1">
        <v>2.4</v>
      </c>
      <c r="S69" s="2">
        <v>49.6</v>
      </c>
      <c r="T69">
        <v>7.4999999999999902</v>
      </c>
      <c r="U69" s="2">
        <v>8.1999999999999993</v>
      </c>
      <c r="V69">
        <v>290</v>
      </c>
    </row>
    <row r="70" spans="5:22" x14ac:dyDescent="0.35">
      <c r="E70" s="4"/>
      <c r="F70" s="1"/>
      <c r="G70" s="2"/>
      <c r="I70" s="1"/>
      <c r="O70">
        <v>69</v>
      </c>
      <c r="P70">
        <v>186</v>
      </c>
      <c r="Q70">
        <v>440</v>
      </c>
      <c r="R70">
        <v>2.4500000000000002</v>
      </c>
      <c r="S70">
        <v>49.7</v>
      </c>
      <c r="T70">
        <v>5.9</v>
      </c>
      <c r="U70">
        <v>8.4</v>
      </c>
      <c r="V70">
        <v>300</v>
      </c>
    </row>
    <row r="71" spans="5:22" x14ac:dyDescent="0.35">
      <c r="E71" s="4"/>
      <c r="F71" s="1"/>
      <c r="G71" s="2"/>
      <c r="I71" s="1"/>
      <c r="O71">
        <v>70</v>
      </c>
      <c r="P71">
        <v>188</v>
      </c>
      <c r="Q71">
        <v>445</v>
      </c>
      <c r="R71" s="1">
        <v>2.5</v>
      </c>
      <c r="S71" s="2">
        <v>49.8</v>
      </c>
      <c r="T71" s="2">
        <v>6</v>
      </c>
      <c r="U71" s="2">
        <v>8.6</v>
      </c>
      <c r="V71">
        <v>310</v>
      </c>
    </row>
    <row r="72" spans="5:22" x14ac:dyDescent="0.35">
      <c r="E72" s="4"/>
      <c r="F72" s="1"/>
      <c r="G72" s="2"/>
      <c r="I72" s="1"/>
      <c r="O72">
        <v>71</v>
      </c>
      <c r="P72">
        <v>190</v>
      </c>
      <c r="Q72">
        <v>450</v>
      </c>
      <c r="R72" s="1">
        <v>0.8</v>
      </c>
      <c r="S72">
        <v>49.9</v>
      </c>
      <c r="T72">
        <v>6.1</v>
      </c>
      <c r="U72">
        <v>8.8000000000000007</v>
      </c>
      <c r="V72">
        <v>320</v>
      </c>
    </row>
    <row r="73" spans="5:22" x14ac:dyDescent="0.35">
      <c r="E73" s="4"/>
      <c r="F73" s="1"/>
      <c r="G73" s="2"/>
      <c r="I73" s="1"/>
      <c r="O73">
        <v>72</v>
      </c>
      <c r="P73">
        <v>192</v>
      </c>
      <c r="Q73">
        <v>455</v>
      </c>
      <c r="R73">
        <v>0.85</v>
      </c>
      <c r="S73" s="2">
        <v>50</v>
      </c>
      <c r="T73" s="2">
        <v>6.2</v>
      </c>
      <c r="U73" s="2">
        <v>9</v>
      </c>
      <c r="V73">
        <v>330</v>
      </c>
    </row>
    <row r="74" spans="5:22" x14ac:dyDescent="0.35">
      <c r="E74" s="4"/>
      <c r="F74" s="1"/>
      <c r="G74" s="2"/>
      <c r="I74" s="1"/>
      <c r="O74">
        <v>73</v>
      </c>
      <c r="P74">
        <v>194</v>
      </c>
      <c r="Q74">
        <v>460</v>
      </c>
      <c r="R74" s="1">
        <v>0.9</v>
      </c>
      <c r="S74">
        <v>50.1</v>
      </c>
      <c r="T74">
        <v>6.3</v>
      </c>
      <c r="U74">
        <v>9.1999999999999993</v>
      </c>
      <c r="V74">
        <v>340</v>
      </c>
    </row>
    <row r="75" spans="5:22" x14ac:dyDescent="0.35">
      <c r="E75" s="4"/>
      <c r="F75" s="1"/>
      <c r="G75" s="2"/>
      <c r="I75" s="1"/>
      <c r="O75">
        <v>74</v>
      </c>
      <c r="P75">
        <v>196</v>
      </c>
      <c r="Q75">
        <v>465</v>
      </c>
      <c r="R75">
        <v>0.95</v>
      </c>
      <c r="S75" s="2">
        <v>50.200000000000102</v>
      </c>
      <c r="T75" s="2">
        <v>6.4</v>
      </c>
      <c r="U75" s="2">
        <v>9.4</v>
      </c>
      <c r="V75">
        <v>350</v>
      </c>
    </row>
    <row r="76" spans="5:22" x14ac:dyDescent="0.35">
      <c r="E76" s="4"/>
      <c r="F76" s="1"/>
      <c r="G76" s="2"/>
      <c r="I76" s="1"/>
      <c r="O76">
        <v>75</v>
      </c>
      <c r="P76">
        <v>198</v>
      </c>
      <c r="Q76">
        <v>470</v>
      </c>
      <c r="R76" s="1">
        <v>1</v>
      </c>
      <c r="S76">
        <v>50.3</v>
      </c>
      <c r="T76">
        <v>6.5</v>
      </c>
      <c r="U76">
        <v>9.6</v>
      </c>
      <c r="V76">
        <v>360</v>
      </c>
    </row>
    <row r="77" spans="5:22" x14ac:dyDescent="0.35">
      <c r="E77" s="4"/>
      <c r="F77" s="1"/>
      <c r="G77" s="2"/>
      <c r="I77" s="1"/>
      <c r="O77">
        <v>76</v>
      </c>
      <c r="P77">
        <v>200</v>
      </c>
      <c r="Q77">
        <v>475</v>
      </c>
      <c r="R77">
        <v>1.05</v>
      </c>
      <c r="S77" s="2">
        <v>50.4</v>
      </c>
      <c r="T77" s="2">
        <v>6.6</v>
      </c>
      <c r="U77" s="2">
        <v>9.8000000000000007</v>
      </c>
      <c r="V77">
        <v>370</v>
      </c>
    </row>
    <row r="78" spans="5:22" x14ac:dyDescent="0.35">
      <c r="E78" s="4"/>
      <c r="F78" s="1"/>
      <c r="G78" s="2"/>
      <c r="I78" s="1"/>
      <c r="O78">
        <v>77</v>
      </c>
      <c r="P78">
        <v>202</v>
      </c>
      <c r="Q78">
        <v>480</v>
      </c>
      <c r="R78" s="1">
        <v>1.1000000000000001</v>
      </c>
      <c r="S78">
        <v>50.5</v>
      </c>
      <c r="T78">
        <v>6.7</v>
      </c>
      <c r="U78">
        <v>10</v>
      </c>
      <c r="V78">
        <v>380</v>
      </c>
    </row>
    <row r="79" spans="5:22" x14ac:dyDescent="0.35">
      <c r="E79" s="4"/>
      <c r="F79" s="1"/>
      <c r="G79" s="2"/>
      <c r="I79" s="1"/>
      <c r="O79">
        <v>78</v>
      </c>
      <c r="P79">
        <v>204</v>
      </c>
      <c r="Q79">
        <v>485</v>
      </c>
      <c r="R79">
        <v>1.1499999999999999</v>
      </c>
      <c r="S79" s="2">
        <v>50.600000000000101</v>
      </c>
      <c r="T79" s="2">
        <v>6.8</v>
      </c>
      <c r="U79" s="2">
        <v>10.199999999999999</v>
      </c>
      <c r="V79">
        <v>390</v>
      </c>
    </row>
    <row r="80" spans="5:22" x14ac:dyDescent="0.35">
      <c r="E80" s="4"/>
      <c r="F80" s="1"/>
      <c r="G80" s="2"/>
      <c r="I80" s="1"/>
      <c r="O80">
        <v>79</v>
      </c>
      <c r="P80">
        <v>206</v>
      </c>
      <c r="Q80">
        <v>490</v>
      </c>
      <c r="R80" s="1">
        <v>1.2</v>
      </c>
      <c r="S80">
        <v>50.700000000000102</v>
      </c>
      <c r="T80">
        <v>6.9</v>
      </c>
      <c r="U80">
        <v>10.4</v>
      </c>
      <c r="V80">
        <v>400</v>
      </c>
    </row>
    <row r="81" spans="5:22" x14ac:dyDescent="0.35">
      <c r="E81" s="4"/>
      <c r="F81" s="1"/>
      <c r="G81" s="2"/>
      <c r="I81" s="1"/>
      <c r="O81">
        <v>80</v>
      </c>
      <c r="P81">
        <v>208</v>
      </c>
      <c r="Q81">
        <v>495</v>
      </c>
      <c r="R81">
        <v>1.25</v>
      </c>
      <c r="S81" s="2">
        <v>50.8</v>
      </c>
      <c r="T81" s="2">
        <v>7</v>
      </c>
      <c r="U81" s="2">
        <v>10.6</v>
      </c>
      <c r="V81">
        <v>410</v>
      </c>
    </row>
    <row r="82" spans="5:22" x14ac:dyDescent="0.35">
      <c r="E82" s="4"/>
      <c r="F82" s="1"/>
      <c r="G82" s="2"/>
      <c r="I82" s="1"/>
      <c r="O82">
        <v>81</v>
      </c>
      <c r="P82">
        <v>210</v>
      </c>
      <c r="Q82">
        <v>500</v>
      </c>
      <c r="R82" s="1">
        <v>1.3</v>
      </c>
      <c r="S82">
        <v>50.900000000000098</v>
      </c>
      <c r="T82">
        <v>7.1</v>
      </c>
      <c r="U82">
        <v>10.8</v>
      </c>
      <c r="V82">
        <v>420</v>
      </c>
    </row>
    <row r="83" spans="5:22" x14ac:dyDescent="0.35">
      <c r="E83" s="4"/>
      <c r="F83" s="1"/>
      <c r="G83" s="2"/>
      <c r="I83" s="1"/>
      <c r="O83">
        <v>82</v>
      </c>
      <c r="P83">
        <v>212</v>
      </c>
      <c r="Q83">
        <v>505</v>
      </c>
      <c r="R83">
        <v>1.35</v>
      </c>
      <c r="S83" s="2">
        <v>51.000000000000099</v>
      </c>
      <c r="T83" s="2">
        <v>7.2</v>
      </c>
      <c r="U83" s="2">
        <v>11</v>
      </c>
      <c r="V83">
        <v>430</v>
      </c>
    </row>
    <row r="84" spans="5:22" x14ac:dyDescent="0.35">
      <c r="E84" s="4"/>
      <c r="F84" s="1"/>
      <c r="G84" s="2"/>
      <c r="I84" s="1"/>
      <c r="O84">
        <v>83</v>
      </c>
      <c r="P84">
        <v>214</v>
      </c>
      <c r="Q84">
        <v>510</v>
      </c>
      <c r="R84" s="1">
        <v>1.4</v>
      </c>
      <c r="S84" s="2">
        <v>47</v>
      </c>
      <c r="T84">
        <v>7.3</v>
      </c>
      <c r="U84">
        <v>11.2</v>
      </c>
      <c r="V84">
        <v>440</v>
      </c>
    </row>
    <row r="85" spans="5:22" x14ac:dyDescent="0.35">
      <c r="E85" s="4"/>
      <c r="F85" s="1"/>
      <c r="G85" s="2"/>
      <c r="I85" s="1"/>
      <c r="O85">
        <v>84</v>
      </c>
      <c r="P85">
        <v>216</v>
      </c>
      <c r="Q85">
        <v>515</v>
      </c>
      <c r="R85">
        <v>1.45</v>
      </c>
      <c r="S85">
        <v>47.1</v>
      </c>
      <c r="T85" s="2">
        <v>7.3999999999999897</v>
      </c>
      <c r="U85" s="2">
        <v>11.4</v>
      </c>
      <c r="V85">
        <v>450</v>
      </c>
    </row>
    <row r="86" spans="5:22" x14ac:dyDescent="0.35">
      <c r="E86" s="4"/>
      <c r="F86" s="1"/>
      <c r="G86" s="2"/>
      <c r="I86" s="1"/>
      <c r="O86">
        <v>85</v>
      </c>
      <c r="P86">
        <v>218</v>
      </c>
      <c r="Q86">
        <v>520</v>
      </c>
      <c r="R86" s="1">
        <v>1.5</v>
      </c>
      <c r="S86" s="2">
        <v>47.2</v>
      </c>
      <c r="T86">
        <v>7.4999999999999902</v>
      </c>
      <c r="U86">
        <v>11.6</v>
      </c>
      <c r="V86">
        <v>270</v>
      </c>
    </row>
    <row r="87" spans="5:22" x14ac:dyDescent="0.35">
      <c r="E87" s="4"/>
      <c r="F87" s="1"/>
      <c r="G87" s="2"/>
      <c r="I87" s="1"/>
      <c r="O87">
        <v>86</v>
      </c>
      <c r="P87">
        <v>220</v>
      </c>
      <c r="Q87">
        <v>525</v>
      </c>
      <c r="R87">
        <v>1.55</v>
      </c>
      <c r="S87">
        <v>47.3</v>
      </c>
      <c r="T87">
        <v>5.9</v>
      </c>
      <c r="U87" s="2">
        <v>11.8</v>
      </c>
      <c r="V87">
        <v>280</v>
      </c>
    </row>
    <row r="88" spans="5:22" x14ac:dyDescent="0.35">
      <c r="E88" s="4"/>
      <c r="F88" s="1"/>
      <c r="G88" s="2"/>
      <c r="I88" s="1"/>
      <c r="O88">
        <v>87</v>
      </c>
      <c r="P88">
        <v>222</v>
      </c>
      <c r="Q88">
        <v>530</v>
      </c>
      <c r="R88" s="1">
        <v>1.6</v>
      </c>
      <c r="S88" s="2">
        <v>47.4</v>
      </c>
      <c r="T88" s="2">
        <v>6</v>
      </c>
      <c r="U88" s="2">
        <v>12</v>
      </c>
      <c r="V88">
        <v>290</v>
      </c>
    </row>
    <row r="89" spans="5:22" x14ac:dyDescent="0.35">
      <c r="E89" s="4"/>
      <c r="F89" s="1"/>
      <c r="G89" s="2"/>
      <c r="I89" s="1"/>
      <c r="O89">
        <v>88</v>
      </c>
      <c r="P89">
        <v>224</v>
      </c>
      <c r="Q89">
        <v>535</v>
      </c>
      <c r="R89">
        <v>1.65</v>
      </c>
      <c r="S89">
        <v>47.5</v>
      </c>
      <c r="T89">
        <v>6.1</v>
      </c>
      <c r="U89">
        <v>12.2</v>
      </c>
      <c r="V89">
        <v>300</v>
      </c>
    </row>
    <row r="90" spans="5:22" x14ac:dyDescent="0.35">
      <c r="E90" s="4"/>
      <c r="F90" s="1"/>
      <c r="G90" s="2"/>
      <c r="I90" s="1"/>
      <c r="O90">
        <v>89</v>
      </c>
      <c r="P90">
        <v>226</v>
      </c>
      <c r="Q90">
        <v>540</v>
      </c>
      <c r="R90" s="1">
        <v>1.7</v>
      </c>
      <c r="S90" s="2">
        <v>47.6</v>
      </c>
      <c r="T90" s="2">
        <v>6.2</v>
      </c>
      <c r="U90" s="2">
        <v>12.4</v>
      </c>
      <c r="V90">
        <v>310</v>
      </c>
    </row>
    <row r="91" spans="5:22" x14ac:dyDescent="0.35">
      <c r="E91" s="4"/>
      <c r="F91" s="1"/>
      <c r="G91" s="2"/>
      <c r="I91" s="1"/>
      <c r="O91">
        <v>90</v>
      </c>
      <c r="P91">
        <v>228</v>
      </c>
      <c r="Q91">
        <v>545</v>
      </c>
      <c r="R91">
        <v>1.75</v>
      </c>
      <c r="S91">
        <v>47.7</v>
      </c>
      <c r="T91">
        <v>6.3</v>
      </c>
      <c r="U91">
        <v>12.6</v>
      </c>
      <c r="V91">
        <v>320</v>
      </c>
    </row>
    <row r="92" spans="5:22" x14ac:dyDescent="0.35">
      <c r="E92" s="4"/>
      <c r="F92" s="1"/>
      <c r="G92" s="2"/>
      <c r="I92" s="1"/>
      <c r="O92">
        <v>91</v>
      </c>
      <c r="P92">
        <v>230</v>
      </c>
      <c r="Q92">
        <v>550</v>
      </c>
      <c r="R92" s="1">
        <v>1.8</v>
      </c>
      <c r="S92" s="2">
        <v>47.8</v>
      </c>
      <c r="T92" s="2">
        <v>6.4</v>
      </c>
      <c r="U92" s="2">
        <v>12.8</v>
      </c>
      <c r="V92">
        <v>330</v>
      </c>
    </row>
    <row r="93" spans="5:22" x14ac:dyDescent="0.35">
      <c r="E93" s="4"/>
      <c r="F93" s="1"/>
      <c r="G93" s="2"/>
      <c r="I93" s="1"/>
      <c r="O93">
        <v>92</v>
      </c>
      <c r="P93">
        <v>232</v>
      </c>
      <c r="Q93">
        <v>555</v>
      </c>
      <c r="R93">
        <v>1.85</v>
      </c>
      <c r="S93">
        <v>47.9</v>
      </c>
      <c r="T93">
        <v>6.5</v>
      </c>
      <c r="U93">
        <v>13</v>
      </c>
      <c r="V93">
        <v>340</v>
      </c>
    </row>
    <row r="94" spans="5:22" x14ac:dyDescent="0.35">
      <c r="E94" s="4"/>
      <c r="F94" s="1"/>
      <c r="G94" s="2"/>
      <c r="I94" s="1"/>
      <c r="O94">
        <v>93</v>
      </c>
      <c r="P94">
        <v>234</v>
      </c>
      <c r="Q94">
        <v>560</v>
      </c>
      <c r="R94" s="1">
        <v>1.9</v>
      </c>
      <c r="S94" s="2">
        <v>48</v>
      </c>
      <c r="T94" s="2">
        <v>6.6</v>
      </c>
      <c r="U94" s="2">
        <v>13.2</v>
      </c>
      <c r="V94">
        <v>350</v>
      </c>
    </row>
    <row r="95" spans="5:22" x14ac:dyDescent="0.35">
      <c r="E95" s="4"/>
      <c r="F95" s="1"/>
      <c r="G95" s="2"/>
      <c r="I95" s="1"/>
      <c r="O95">
        <v>94</v>
      </c>
      <c r="P95">
        <v>236</v>
      </c>
      <c r="Q95">
        <v>565</v>
      </c>
      <c r="R95">
        <v>1.95</v>
      </c>
      <c r="S95">
        <v>48.1</v>
      </c>
      <c r="T95">
        <v>6.7</v>
      </c>
      <c r="U95">
        <v>13.4</v>
      </c>
      <c r="V95">
        <v>360</v>
      </c>
    </row>
    <row r="96" spans="5:22" x14ac:dyDescent="0.35">
      <c r="E96" s="4"/>
      <c r="F96" s="1"/>
      <c r="G96" s="2"/>
      <c r="I96" s="1"/>
      <c r="O96">
        <v>95</v>
      </c>
      <c r="P96">
        <v>238</v>
      </c>
      <c r="Q96">
        <v>570</v>
      </c>
      <c r="R96" s="1">
        <v>2</v>
      </c>
      <c r="S96" s="2">
        <v>48.2</v>
      </c>
      <c r="T96" s="2">
        <v>6.8</v>
      </c>
      <c r="U96" s="2">
        <v>13.6</v>
      </c>
      <c r="V96">
        <v>370</v>
      </c>
    </row>
    <row r="97" spans="5:22" x14ac:dyDescent="0.35">
      <c r="E97" s="4"/>
      <c r="F97" s="1"/>
      <c r="G97" s="2"/>
      <c r="I97" s="1"/>
      <c r="O97">
        <v>96</v>
      </c>
      <c r="P97">
        <v>240</v>
      </c>
      <c r="Q97">
        <v>575</v>
      </c>
      <c r="R97">
        <v>2.0499999999999998</v>
      </c>
      <c r="S97">
        <v>48.3</v>
      </c>
      <c r="T97">
        <v>6.9</v>
      </c>
      <c r="U97">
        <v>13.8</v>
      </c>
      <c r="V97">
        <v>380</v>
      </c>
    </row>
    <row r="98" spans="5:22" x14ac:dyDescent="0.35">
      <c r="E98" s="4"/>
      <c r="F98" s="1"/>
      <c r="G98" s="2"/>
      <c r="I98" s="1"/>
      <c r="O98">
        <v>97</v>
      </c>
      <c r="P98">
        <v>242</v>
      </c>
      <c r="Q98">
        <v>580</v>
      </c>
      <c r="R98" s="1">
        <v>2.1</v>
      </c>
      <c r="S98" s="2">
        <v>48.4</v>
      </c>
      <c r="T98" s="2">
        <v>7</v>
      </c>
      <c r="U98" s="2">
        <v>14</v>
      </c>
      <c r="V98">
        <v>390</v>
      </c>
    </row>
    <row r="99" spans="5:22" x14ac:dyDescent="0.35">
      <c r="E99" s="4"/>
      <c r="F99" s="1"/>
      <c r="G99" s="2"/>
      <c r="I99" s="1"/>
      <c r="O99">
        <v>98</v>
      </c>
      <c r="P99">
        <v>244</v>
      </c>
      <c r="Q99">
        <v>585</v>
      </c>
      <c r="R99">
        <v>2.15</v>
      </c>
      <c r="S99">
        <v>48.5</v>
      </c>
      <c r="T99">
        <v>7.1</v>
      </c>
      <c r="U99">
        <v>14.2</v>
      </c>
      <c r="V99">
        <v>400</v>
      </c>
    </row>
    <row r="100" spans="5:22" x14ac:dyDescent="0.35">
      <c r="E100" s="4"/>
      <c r="F100" s="1"/>
      <c r="G100" s="2"/>
      <c r="I100" s="1"/>
      <c r="O100">
        <v>99</v>
      </c>
      <c r="P100">
        <v>246</v>
      </c>
      <c r="Q100">
        <v>590</v>
      </c>
      <c r="R100" s="1">
        <v>2.2000000000000002</v>
      </c>
      <c r="S100" s="2">
        <v>48.6</v>
      </c>
      <c r="T100" s="2">
        <v>7.2</v>
      </c>
      <c r="U100" s="2">
        <v>14.4</v>
      </c>
      <c r="V100">
        <v>410</v>
      </c>
    </row>
    <row r="101" spans="5:22" x14ac:dyDescent="0.35">
      <c r="E101" s="4"/>
      <c r="F101" s="1"/>
      <c r="G101" s="2"/>
      <c r="I101" s="1"/>
      <c r="O101">
        <v>100</v>
      </c>
      <c r="P101">
        <v>248</v>
      </c>
      <c r="Q101">
        <v>595</v>
      </c>
      <c r="R101">
        <v>2.25</v>
      </c>
      <c r="S101">
        <v>48.7</v>
      </c>
      <c r="T101">
        <v>7.3</v>
      </c>
      <c r="U101">
        <v>14.6</v>
      </c>
      <c r="V101">
        <v>420</v>
      </c>
    </row>
    <row r="102" spans="5:22" x14ac:dyDescent="0.35">
      <c r="O102">
        <v>101</v>
      </c>
      <c r="P102">
        <v>250</v>
      </c>
      <c r="Q102">
        <v>600</v>
      </c>
      <c r="R102" s="1">
        <v>2.2999999999999998</v>
      </c>
      <c r="S102" s="2">
        <v>48.8</v>
      </c>
      <c r="T102" s="2">
        <v>7.4</v>
      </c>
      <c r="U102" s="2">
        <v>14.8</v>
      </c>
      <c r="V102">
        <v>430</v>
      </c>
    </row>
    <row r="103" spans="5:22" x14ac:dyDescent="0.35">
      <c r="O103">
        <v>102</v>
      </c>
      <c r="P103">
        <v>252</v>
      </c>
      <c r="Q103">
        <v>605</v>
      </c>
      <c r="R103">
        <v>2.35</v>
      </c>
      <c r="S103">
        <v>48.9</v>
      </c>
      <c r="T103">
        <v>7.5</v>
      </c>
      <c r="U103">
        <v>15</v>
      </c>
      <c r="V103">
        <v>440</v>
      </c>
    </row>
    <row r="104" spans="5:22" x14ac:dyDescent="0.35">
      <c r="O104">
        <v>103</v>
      </c>
      <c r="P104">
        <v>254</v>
      </c>
      <c r="Q104">
        <v>610</v>
      </c>
      <c r="R104" s="1">
        <v>2.4</v>
      </c>
      <c r="S104" s="2">
        <v>49</v>
      </c>
      <c r="T104" s="2">
        <v>7.6</v>
      </c>
      <c r="U104" s="2">
        <v>15.2</v>
      </c>
      <c r="V104">
        <v>450</v>
      </c>
    </row>
    <row r="105" spans="5:22" x14ac:dyDescent="0.35">
      <c r="O105">
        <v>104</v>
      </c>
      <c r="P105">
        <v>256</v>
      </c>
      <c r="Q105">
        <v>615</v>
      </c>
      <c r="R105">
        <v>2.4500000000000002</v>
      </c>
      <c r="S105">
        <v>49.1</v>
      </c>
      <c r="T105">
        <v>7.7</v>
      </c>
      <c r="U105">
        <v>15.4</v>
      </c>
      <c r="V105">
        <v>460</v>
      </c>
    </row>
    <row r="106" spans="5:22" x14ac:dyDescent="0.35">
      <c r="O106">
        <v>105</v>
      </c>
      <c r="P106">
        <v>258</v>
      </c>
      <c r="Q106">
        <v>620</v>
      </c>
      <c r="R106" s="1">
        <v>2.5</v>
      </c>
      <c r="S106" s="2">
        <v>49.2</v>
      </c>
      <c r="T106" s="2">
        <v>7.8</v>
      </c>
      <c r="U106" s="2">
        <v>15.6</v>
      </c>
      <c r="V106">
        <v>470</v>
      </c>
    </row>
    <row r="107" spans="5:22" x14ac:dyDescent="0.35">
      <c r="O107">
        <v>106</v>
      </c>
      <c r="P107">
        <v>260</v>
      </c>
      <c r="Q107">
        <v>625</v>
      </c>
      <c r="R107">
        <v>2.5499999999999998</v>
      </c>
      <c r="S107">
        <v>49.3</v>
      </c>
      <c r="T107">
        <v>7.9</v>
      </c>
      <c r="U107">
        <v>15.8</v>
      </c>
      <c r="V107">
        <v>480</v>
      </c>
    </row>
    <row r="108" spans="5:22" x14ac:dyDescent="0.35">
      <c r="O108">
        <v>107</v>
      </c>
      <c r="P108">
        <v>262</v>
      </c>
      <c r="Q108">
        <v>630</v>
      </c>
      <c r="R108" s="1">
        <v>2.6</v>
      </c>
      <c r="S108" s="2">
        <v>49.4</v>
      </c>
      <c r="T108" s="2">
        <v>8.0000000000000107</v>
      </c>
      <c r="U108" s="2">
        <v>16</v>
      </c>
      <c r="V108">
        <v>490</v>
      </c>
    </row>
    <row r="109" spans="5:22" x14ac:dyDescent="0.35">
      <c r="O109">
        <v>108</v>
      </c>
      <c r="P109">
        <v>264</v>
      </c>
      <c r="Q109">
        <v>635</v>
      </c>
      <c r="R109">
        <v>2.65</v>
      </c>
      <c r="S109">
        <v>49.5</v>
      </c>
      <c r="T109">
        <v>8.1000000000000103</v>
      </c>
      <c r="U109">
        <v>16.2</v>
      </c>
      <c r="V109">
        <v>500</v>
      </c>
    </row>
    <row r="110" spans="5:22" x14ac:dyDescent="0.35">
      <c r="O110">
        <v>109</v>
      </c>
      <c r="P110">
        <v>266</v>
      </c>
      <c r="Q110">
        <v>640</v>
      </c>
      <c r="R110" s="1">
        <v>2.7</v>
      </c>
      <c r="S110" s="2">
        <v>49.6</v>
      </c>
      <c r="T110" s="2">
        <v>8.2000000000000099</v>
      </c>
      <c r="U110" s="2">
        <v>16.399999999999999</v>
      </c>
      <c r="V110">
        <v>510</v>
      </c>
    </row>
    <row r="111" spans="5:22" x14ac:dyDescent="0.35">
      <c r="O111">
        <v>110</v>
      </c>
      <c r="P111">
        <v>268</v>
      </c>
      <c r="Q111">
        <v>645</v>
      </c>
      <c r="R111">
        <v>2.75</v>
      </c>
      <c r="S111">
        <v>49.7</v>
      </c>
      <c r="T111">
        <v>8.3000000000000096</v>
      </c>
      <c r="U111">
        <v>16.600000000000001</v>
      </c>
      <c r="V111">
        <v>520</v>
      </c>
    </row>
    <row r="112" spans="5:22" x14ac:dyDescent="0.35">
      <c r="O112">
        <v>111</v>
      </c>
      <c r="P112">
        <v>270</v>
      </c>
      <c r="Q112">
        <v>650</v>
      </c>
      <c r="R112" s="1">
        <v>2.8</v>
      </c>
      <c r="S112" s="2">
        <v>49.8</v>
      </c>
      <c r="T112" s="2">
        <v>8.4000000000000092</v>
      </c>
      <c r="U112" s="2">
        <v>16.8</v>
      </c>
      <c r="V112">
        <v>530</v>
      </c>
    </row>
    <row r="113" spans="15:22" x14ac:dyDescent="0.35">
      <c r="O113">
        <v>112</v>
      </c>
      <c r="P113">
        <v>272</v>
      </c>
      <c r="Q113">
        <v>655</v>
      </c>
      <c r="R113">
        <v>2.85</v>
      </c>
      <c r="S113">
        <v>49.9</v>
      </c>
      <c r="T113">
        <v>8.5000000000000107</v>
      </c>
      <c r="U113">
        <v>17</v>
      </c>
      <c r="V113">
        <v>540</v>
      </c>
    </row>
    <row r="114" spans="15:22" x14ac:dyDescent="0.35">
      <c r="O114">
        <v>113</v>
      </c>
      <c r="P114">
        <v>274</v>
      </c>
      <c r="Q114">
        <v>660</v>
      </c>
      <c r="R114" s="1">
        <v>2.9</v>
      </c>
      <c r="S114" s="2">
        <v>50</v>
      </c>
      <c r="T114" s="2">
        <v>8.6000000000000103</v>
      </c>
      <c r="U114" s="2">
        <v>17.2</v>
      </c>
      <c r="V114">
        <v>550</v>
      </c>
    </row>
    <row r="115" spans="15:22" x14ac:dyDescent="0.35">
      <c r="O115">
        <v>114</v>
      </c>
      <c r="P115">
        <v>276</v>
      </c>
      <c r="Q115">
        <v>665</v>
      </c>
      <c r="R115">
        <v>2.95</v>
      </c>
      <c r="S115">
        <v>50.1</v>
      </c>
      <c r="T115">
        <v>8.7000000000000099</v>
      </c>
      <c r="U115">
        <v>17.399999999999999</v>
      </c>
      <c r="V115">
        <v>560</v>
      </c>
    </row>
    <row r="116" spans="15:22" x14ac:dyDescent="0.35">
      <c r="O116">
        <v>115</v>
      </c>
      <c r="P116">
        <v>278</v>
      </c>
      <c r="Q116">
        <v>670</v>
      </c>
      <c r="R116" s="1">
        <v>3</v>
      </c>
      <c r="S116" s="2">
        <v>50.2</v>
      </c>
      <c r="T116" s="2">
        <v>8.8000000000000096</v>
      </c>
      <c r="U116" s="2">
        <v>17.600000000000001</v>
      </c>
      <c r="V116">
        <v>570</v>
      </c>
    </row>
    <row r="117" spans="15:22" x14ac:dyDescent="0.35">
      <c r="O117">
        <v>116</v>
      </c>
      <c r="P117">
        <v>280</v>
      </c>
      <c r="Q117">
        <v>675</v>
      </c>
      <c r="R117">
        <v>3.05000000000001</v>
      </c>
      <c r="S117">
        <v>50.3</v>
      </c>
      <c r="T117">
        <v>8.9000000000000092</v>
      </c>
      <c r="U117">
        <v>17.8</v>
      </c>
      <c r="V117">
        <v>580</v>
      </c>
    </row>
    <row r="118" spans="15:22" x14ac:dyDescent="0.35">
      <c r="O118">
        <v>117</v>
      </c>
      <c r="P118">
        <v>282</v>
      </c>
      <c r="Q118">
        <v>680</v>
      </c>
      <c r="R118" s="1">
        <v>3.1</v>
      </c>
      <c r="S118" s="2">
        <v>50.4</v>
      </c>
      <c r="T118" s="2">
        <v>9.0000000000000107</v>
      </c>
      <c r="U118" s="2">
        <v>18</v>
      </c>
      <c r="V118">
        <v>590</v>
      </c>
    </row>
    <row r="119" spans="15:22" x14ac:dyDescent="0.35">
      <c r="O119">
        <v>118</v>
      </c>
      <c r="P119">
        <v>284</v>
      </c>
      <c r="Q119">
        <v>685</v>
      </c>
      <c r="R119">
        <v>3.1500000000000101</v>
      </c>
      <c r="S119">
        <v>50.5</v>
      </c>
      <c r="T119">
        <v>9.1000000000000103</v>
      </c>
      <c r="U119">
        <v>18.2</v>
      </c>
      <c r="V119">
        <v>600</v>
      </c>
    </row>
    <row r="120" spans="15:22" x14ac:dyDescent="0.35">
      <c r="O120">
        <v>119</v>
      </c>
      <c r="P120">
        <v>286</v>
      </c>
      <c r="Q120">
        <v>690</v>
      </c>
      <c r="R120" s="1">
        <v>3.2000000000000099</v>
      </c>
      <c r="S120" s="2">
        <v>50.6</v>
      </c>
      <c r="T120" s="2">
        <v>9.2000000000000099</v>
      </c>
      <c r="U120" s="2">
        <v>18.399999999999999</v>
      </c>
      <c r="V120">
        <v>610</v>
      </c>
    </row>
    <row r="121" spans="15:22" x14ac:dyDescent="0.35">
      <c r="O121">
        <v>120</v>
      </c>
      <c r="P121">
        <v>288</v>
      </c>
      <c r="Q121">
        <v>695</v>
      </c>
      <c r="R121">
        <v>3.2500000000000102</v>
      </c>
      <c r="S121">
        <v>50.7</v>
      </c>
      <c r="T121">
        <v>9.3000000000000096</v>
      </c>
      <c r="U121">
        <v>18.600000000000001</v>
      </c>
      <c r="V121">
        <v>620</v>
      </c>
    </row>
    <row r="122" spans="15:22" x14ac:dyDescent="0.35">
      <c r="O122">
        <v>121</v>
      </c>
      <c r="P122">
        <v>290</v>
      </c>
      <c r="Q122">
        <v>700</v>
      </c>
      <c r="R122" s="1">
        <v>3.15</v>
      </c>
      <c r="S122" s="2">
        <v>50.6</v>
      </c>
      <c r="T122" s="2">
        <v>9</v>
      </c>
      <c r="U122" s="2">
        <v>18.3</v>
      </c>
      <c r="V122" s="39">
        <v>590</v>
      </c>
    </row>
    <row r="123" spans="15:22" x14ac:dyDescent="0.35">
      <c r="O123">
        <v>122</v>
      </c>
      <c r="P123">
        <v>292</v>
      </c>
      <c r="Q123">
        <v>705</v>
      </c>
      <c r="R123">
        <v>3.0499999999999901</v>
      </c>
      <c r="S123">
        <v>50.5</v>
      </c>
      <c r="T123">
        <v>8.6999999999999904</v>
      </c>
      <c r="U123">
        <v>18</v>
      </c>
      <c r="V123">
        <v>560</v>
      </c>
    </row>
    <row r="124" spans="15:22" x14ac:dyDescent="0.35">
      <c r="O124">
        <v>123</v>
      </c>
      <c r="P124">
        <v>294</v>
      </c>
      <c r="Q124">
        <v>710</v>
      </c>
      <c r="R124" s="1">
        <v>2.9499999999999802</v>
      </c>
      <c r="S124" s="2">
        <v>50.4</v>
      </c>
      <c r="T124" s="2">
        <v>8.3999999999999808</v>
      </c>
      <c r="U124" s="2">
        <v>17.7</v>
      </c>
      <c r="V124" s="39">
        <v>530</v>
      </c>
    </row>
    <row r="125" spans="15:22" x14ac:dyDescent="0.35">
      <c r="O125">
        <v>124</v>
      </c>
      <c r="P125">
        <v>296</v>
      </c>
      <c r="Q125">
        <v>715</v>
      </c>
      <c r="R125">
        <v>2.8499999999999699</v>
      </c>
      <c r="S125">
        <v>50.3</v>
      </c>
      <c r="T125">
        <v>8.0999999999999694</v>
      </c>
      <c r="U125">
        <v>17.399999999999999</v>
      </c>
      <c r="V125">
        <v>500</v>
      </c>
    </row>
    <row r="126" spans="15:22" x14ac:dyDescent="0.35">
      <c r="O126">
        <v>125</v>
      </c>
      <c r="P126">
        <v>298</v>
      </c>
      <c r="Q126">
        <v>720</v>
      </c>
      <c r="R126" s="1">
        <v>2.74999999999996</v>
      </c>
      <c r="S126" s="2">
        <v>50.2</v>
      </c>
      <c r="T126" s="2">
        <v>7.7999999999999599</v>
      </c>
      <c r="U126" s="2">
        <v>17.100000000000001</v>
      </c>
      <c r="V126" s="39">
        <v>470</v>
      </c>
    </row>
    <row r="127" spans="15:22" x14ac:dyDescent="0.35">
      <c r="O127">
        <v>126</v>
      </c>
      <c r="P127">
        <v>300</v>
      </c>
      <c r="Q127">
        <v>725</v>
      </c>
      <c r="R127">
        <v>2.6499999999999502</v>
      </c>
      <c r="S127">
        <v>50.1</v>
      </c>
      <c r="T127">
        <v>7.4999999999999503</v>
      </c>
      <c r="U127">
        <v>16.8</v>
      </c>
      <c r="V127">
        <v>440</v>
      </c>
    </row>
    <row r="128" spans="15:22" x14ac:dyDescent="0.35">
      <c r="O128">
        <v>127</v>
      </c>
      <c r="P128">
        <v>302</v>
      </c>
      <c r="Q128">
        <v>730</v>
      </c>
      <c r="R128" s="1">
        <v>2.5499999999999399</v>
      </c>
      <c r="S128" s="2">
        <v>50</v>
      </c>
      <c r="T128" s="2">
        <v>7.1999999999999398</v>
      </c>
      <c r="U128" s="2">
        <v>16.5</v>
      </c>
      <c r="V128" s="39">
        <v>410</v>
      </c>
    </row>
    <row r="129" spans="15:22" x14ac:dyDescent="0.35">
      <c r="O129">
        <v>128</v>
      </c>
      <c r="P129">
        <v>304</v>
      </c>
      <c r="Q129">
        <v>735</v>
      </c>
      <c r="R129">
        <v>2.44999999999993</v>
      </c>
      <c r="S129">
        <v>49.9</v>
      </c>
      <c r="T129">
        <v>6.8999999999999302</v>
      </c>
      <c r="U129">
        <v>16.2</v>
      </c>
      <c r="V129">
        <v>430</v>
      </c>
    </row>
    <row r="130" spans="15:22" x14ac:dyDescent="0.35">
      <c r="O130">
        <v>129</v>
      </c>
      <c r="P130">
        <v>306</v>
      </c>
      <c r="Q130">
        <v>740</v>
      </c>
      <c r="R130" s="1">
        <v>2.3499999999999202</v>
      </c>
      <c r="S130" s="2">
        <v>49.8</v>
      </c>
      <c r="T130" s="2">
        <v>6.5999999999999197</v>
      </c>
      <c r="U130" s="2">
        <v>15.9</v>
      </c>
      <c r="V130" s="39">
        <v>450</v>
      </c>
    </row>
    <row r="131" spans="15:22" x14ac:dyDescent="0.35">
      <c r="O131">
        <v>130</v>
      </c>
      <c r="P131">
        <v>308</v>
      </c>
      <c r="Q131">
        <v>745</v>
      </c>
      <c r="R131">
        <v>2.2499999999999098</v>
      </c>
      <c r="S131">
        <v>49.7</v>
      </c>
      <c r="T131">
        <v>6.2999999999999101</v>
      </c>
      <c r="U131">
        <v>15.6</v>
      </c>
      <c r="V131">
        <v>470</v>
      </c>
    </row>
    <row r="132" spans="15:22" x14ac:dyDescent="0.35">
      <c r="O132">
        <v>131</v>
      </c>
      <c r="P132">
        <v>310</v>
      </c>
      <c r="Q132">
        <v>750</v>
      </c>
      <c r="R132" s="1">
        <v>2.1499999999999</v>
      </c>
      <c r="S132" s="2">
        <v>49.6</v>
      </c>
      <c r="T132" s="2">
        <v>5.9999999999998996</v>
      </c>
      <c r="U132" s="2">
        <v>15.3</v>
      </c>
      <c r="V132" s="39">
        <v>490</v>
      </c>
    </row>
    <row r="133" spans="15:22" x14ac:dyDescent="0.35">
      <c r="O133">
        <v>132</v>
      </c>
      <c r="P133">
        <v>312</v>
      </c>
      <c r="Q133">
        <v>755</v>
      </c>
      <c r="R133">
        <v>2.0499999999998901</v>
      </c>
      <c r="S133">
        <v>49.5</v>
      </c>
      <c r="T133">
        <v>5.69999999999989</v>
      </c>
      <c r="U133">
        <v>15</v>
      </c>
      <c r="V133">
        <v>510</v>
      </c>
    </row>
    <row r="134" spans="15:22" x14ac:dyDescent="0.35">
      <c r="O134">
        <v>133</v>
      </c>
      <c r="P134">
        <v>314</v>
      </c>
      <c r="Q134">
        <v>760</v>
      </c>
      <c r="R134" s="1">
        <v>1.9499999999998801</v>
      </c>
      <c r="S134" s="2">
        <v>49.4</v>
      </c>
      <c r="T134" s="2">
        <v>5.8</v>
      </c>
      <c r="U134" s="2">
        <v>14.7</v>
      </c>
      <c r="V134" s="39">
        <v>530</v>
      </c>
    </row>
    <row r="135" spans="15:22" x14ac:dyDescent="0.35">
      <c r="O135">
        <v>134</v>
      </c>
      <c r="P135">
        <v>316</v>
      </c>
      <c r="Q135">
        <v>765</v>
      </c>
      <c r="R135">
        <v>1.84999999999987</v>
      </c>
      <c r="S135">
        <v>49.3</v>
      </c>
      <c r="T135">
        <v>5.9000000000001096</v>
      </c>
      <c r="U135">
        <v>14.4</v>
      </c>
      <c r="V135">
        <v>550</v>
      </c>
    </row>
    <row r="136" spans="15:22" x14ac:dyDescent="0.35">
      <c r="O136">
        <v>135</v>
      </c>
      <c r="P136">
        <v>318</v>
      </c>
      <c r="Q136">
        <v>770</v>
      </c>
      <c r="R136" s="1">
        <v>1.7499999999998599</v>
      </c>
      <c r="S136" s="2">
        <v>49.2</v>
      </c>
      <c r="T136" s="2">
        <v>6.0000000000002203</v>
      </c>
      <c r="U136" s="2">
        <v>14.1</v>
      </c>
      <c r="V136" s="39">
        <v>570</v>
      </c>
    </row>
    <row r="137" spans="15:22" x14ac:dyDescent="0.35">
      <c r="O137">
        <v>136</v>
      </c>
      <c r="P137">
        <v>320</v>
      </c>
      <c r="Q137">
        <v>775</v>
      </c>
      <c r="R137">
        <v>1.64999999999985</v>
      </c>
      <c r="S137">
        <v>49.1</v>
      </c>
      <c r="T137">
        <v>6.10000000000033</v>
      </c>
      <c r="U137">
        <v>13.8</v>
      </c>
      <c r="V137">
        <v>550</v>
      </c>
    </row>
    <row r="138" spans="15:22" x14ac:dyDescent="0.35">
      <c r="O138">
        <v>137</v>
      </c>
      <c r="P138">
        <v>322</v>
      </c>
      <c r="Q138">
        <v>780</v>
      </c>
      <c r="R138" s="1">
        <v>1.54999999999983</v>
      </c>
      <c r="S138" s="2">
        <v>49</v>
      </c>
      <c r="T138" s="2">
        <v>6.2000000000004398</v>
      </c>
      <c r="U138" s="2">
        <v>13.5</v>
      </c>
      <c r="V138" s="39">
        <v>530</v>
      </c>
    </row>
    <row r="139" spans="15:22" x14ac:dyDescent="0.35">
      <c r="O139">
        <v>138</v>
      </c>
      <c r="P139">
        <v>324</v>
      </c>
      <c r="Q139">
        <v>785</v>
      </c>
      <c r="R139">
        <v>1.4499999999998201</v>
      </c>
      <c r="S139">
        <v>48.9</v>
      </c>
      <c r="T139">
        <v>6.3000000000005496</v>
      </c>
      <c r="U139">
        <v>13.2</v>
      </c>
      <c r="V139">
        <v>510</v>
      </c>
    </row>
    <row r="140" spans="15:22" x14ac:dyDescent="0.35">
      <c r="O140">
        <v>139</v>
      </c>
      <c r="P140">
        <v>326</v>
      </c>
      <c r="Q140">
        <v>790</v>
      </c>
      <c r="R140" s="1">
        <v>1.34999999999981</v>
      </c>
      <c r="S140" s="2">
        <v>48.8</v>
      </c>
      <c r="T140" s="2">
        <v>6.4000000000006603</v>
      </c>
      <c r="U140" s="2">
        <v>12.9</v>
      </c>
      <c r="V140" s="39">
        <v>490</v>
      </c>
    </row>
    <row r="141" spans="15:22" x14ac:dyDescent="0.35">
      <c r="O141">
        <v>140</v>
      </c>
      <c r="P141">
        <v>328</v>
      </c>
      <c r="Q141">
        <v>795</v>
      </c>
      <c r="R141">
        <v>1.2499999999997999</v>
      </c>
      <c r="S141">
        <v>48.7</v>
      </c>
      <c r="T141">
        <v>6.5000000000007701</v>
      </c>
      <c r="U141">
        <v>12.6</v>
      </c>
      <c r="V141">
        <v>470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costas</dc:creator>
  <cp:lastModifiedBy>user</cp:lastModifiedBy>
  <dcterms:created xsi:type="dcterms:W3CDTF">2011-11-26T20:25:55Z</dcterms:created>
  <dcterms:modified xsi:type="dcterms:W3CDTF">2023-06-02T13:58:05Z</dcterms:modified>
</cp:coreProperties>
</file>