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febf4fcb91f4393/DUTH new/GRADUATE/NUP/NUP GR/.Fall 2024/DMAFN540 Χρηματοοικονομικά των Επιχειρήσεων ^0 Χρηματοοικονομική Διοίκηση/Lectures NUP 540 2024/1-3/"/>
    </mc:Choice>
  </mc:AlternateContent>
  <xr:revisionPtr revIDLastSave="201" documentId="8_{4E18FEB8-4AB3-44B8-8462-ED7832EB146E}" xr6:coauthVersionLast="47" xr6:coauthVersionMax="47" xr10:uidLastSave="{01210547-8178-4BC4-A78F-492506329D3F}"/>
  <bookViews>
    <workbookView xWindow="0" yWindow="876" windowWidth="14760" windowHeight="10428" xr2:uid="{F96D09AE-30EF-473F-9ADA-E84B49946D55}"/>
  </bookViews>
  <sheets>
    <sheet name="FV-PV" sheetId="3" r:id="rId1"/>
    <sheet name="ANNUITIES" sheetId="1" r:id="rId2"/>
    <sheet name="STOCKS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" l="1"/>
  <c r="C24" i="1"/>
  <c r="F23" i="1"/>
  <c r="F10" i="3"/>
  <c r="C10" i="3"/>
  <c r="F22" i="1"/>
  <c r="D22" i="1"/>
  <c r="C10" i="1"/>
  <c r="F10" i="1"/>
  <c r="G8" i="1"/>
  <c r="G10" i="1" s="1"/>
  <c r="D10" i="1"/>
  <c r="H10" i="2" l="1"/>
  <c r="H5" i="2"/>
  <c r="H4" i="2"/>
  <c r="D4" i="2"/>
  <c r="C5" i="2"/>
  <c r="D5" i="2" s="1"/>
  <c r="C6" i="2" l="1"/>
  <c r="C22" i="1"/>
  <c r="H6" i="2" l="1"/>
  <c r="D6" i="2"/>
  <c r="C7" i="2"/>
  <c r="H7" i="2" l="1"/>
  <c r="D7" i="2"/>
  <c r="C8" i="2"/>
  <c r="H8" i="2" l="1"/>
  <c r="C9" i="2"/>
  <c r="D8" i="2"/>
  <c r="G10" i="2" l="1"/>
  <c r="H9" i="2"/>
  <c r="C10" i="2"/>
  <c r="D9" i="2"/>
</calcChain>
</file>

<file path=xl/sharedStrings.xml><?xml version="1.0" encoding="utf-8"?>
<sst xmlns="http://schemas.openxmlformats.org/spreadsheetml/2006/main" count="40" uniqueCount="23">
  <si>
    <t>Present Value</t>
  </si>
  <si>
    <t>Future Value</t>
  </si>
  <si>
    <t>Interest rate</t>
  </si>
  <si>
    <t>Periods</t>
  </si>
  <si>
    <t>Valuation of Annuities</t>
  </si>
  <si>
    <t>Ordinary Annuity</t>
  </si>
  <si>
    <t>Annuity Due</t>
  </si>
  <si>
    <t>Amount per period</t>
  </si>
  <si>
    <t>Interest Rate of period</t>
  </si>
  <si>
    <t>Examples</t>
  </si>
  <si>
    <t xml:space="preserve">Perpetual </t>
  </si>
  <si>
    <t>Kid</t>
  </si>
  <si>
    <t>Lottery</t>
  </si>
  <si>
    <t>Scholarship</t>
  </si>
  <si>
    <t>Amount</t>
  </si>
  <si>
    <t xml:space="preserve">Interest Rate </t>
  </si>
  <si>
    <t>Year</t>
  </si>
  <si>
    <t>Dividend</t>
  </si>
  <si>
    <t>Growth</t>
  </si>
  <si>
    <t>Ordinary</t>
  </si>
  <si>
    <t>Due</t>
  </si>
  <si>
    <t>A: Annuity</t>
  </si>
  <si>
    <t>B: formula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</si>
</sst>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161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8" fontId="0" fillId="3" borderId="5" xfId="0" applyNumberFormat="1" applyFill="1" applyBorder="1" applyAlignment="1">
      <alignment horizontal="center"/>
    </xf>
    <xf numFmtId="0" fontId="0" fillId="0" borderId="4" xfId="0" applyBorder="1" applyAlignment="1">
      <alignment horizontal="center"/>
    </xf>
    <xf numFmtId="8" fontId="0" fillId="0" borderId="5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8" fontId="5" fillId="0" borderId="2" xfId="0" applyNumberFormat="1" applyFont="1" applyBorder="1" applyAlignment="1">
      <alignment horizontal="center"/>
    </xf>
    <xf numFmtId="9" fontId="4" fillId="2" borderId="6" xfId="2" applyFont="1" applyFill="1" applyBorder="1" applyAlignment="1">
      <alignment horizontal="center"/>
    </xf>
    <xf numFmtId="9" fontId="0" fillId="3" borderId="6" xfId="2" applyFont="1" applyFill="1" applyBorder="1" applyAlignment="1">
      <alignment horizontal="center"/>
    </xf>
    <xf numFmtId="9" fontId="0" fillId="0" borderId="6" xfId="2" applyFont="1" applyBorder="1" applyAlignment="1">
      <alignment horizontal="center"/>
    </xf>
    <xf numFmtId="9" fontId="5" fillId="0" borderId="3" xfId="2" applyFont="1" applyBorder="1" applyAlignment="1">
      <alignment horizontal="center"/>
    </xf>
    <xf numFmtId="9" fontId="0" fillId="0" borderId="0" xfId="2" applyFont="1"/>
    <xf numFmtId="10" fontId="4" fillId="2" borderId="6" xfId="2" applyNumberFormat="1" applyFont="1" applyFill="1" applyBorder="1" applyAlignment="1">
      <alignment horizontal="center"/>
    </xf>
    <xf numFmtId="10" fontId="0" fillId="3" borderId="6" xfId="2" applyNumberFormat="1" applyFont="1" applyFill="1" applyBorder="1" applyAlignment="1">
      <alignment horizontal="center"/>
    </xf>
    <xf numFmtId="10" fontId="0" fillId="0" borderId="6" xfId="2" applyNumberFormat="1" applyFont="1" applyBorder="1" applyAlignment="1">
      <alignment horizontal="center"/>
    </xf>
    <xf numFmtId="10" fontId="5" fillId="0" borderId="3" xfId="2" applyNumberFormat="1" applyFont="1" applyBorder="1" applyAlignment="1">
      <alignment horizontal="center"/>
    </xf>
    <xf numFmtId="10" fontId="0" fillId="0" borderId="0" xfId="2" applyNumberFormat="1" applyFont="1"/>
    <xf numFmtId="0" fontId="6" fillId="0" borderId="0" xfId="0" applyFont="1"/>
    <xf numFmtId="0" fontId="6" fillId="4" borderId="0" xfId="0" applyFont="1" applyFill="1" applyAlignment="1">
      <alignment horizontal="center"/>
    </xf>
    <xf numFmtId="0" fontId="6" fillId="5" borderId="0" xfId="0" applyFont="1" applyFill="1" applyAlignment="1">
      <alignment horizontal="center"/>
    </xf>
    <xf numFmtId="0" fontId="2" fillId="0" borderId="0" xfId="0" applyFont="1" applyAlignment="1">
      <alignment horizontal="right"/>
    </xf>
    <xf numFmtId="3" fontId="2" fillId="4" borderId="0" xfId="1" applyNumberFormat="1" applyFont="1" applyFill="1" applyAlignment="1">
      <alignment horizontal="center"/>
    </xf>
    <xf numFmtId="3" fontId="2" fillId="5" borderId="0" xfId="1" applyNumberFormat="1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9" fontId="2" fillId="4" borderId="0" xfId="0" applyNumberFormat="1" applyFont="1" applyFill="1" applyAlignment="1">
      <alignment horizontal="center"/>
    </xf>
    <xf numFmtId="10" fontId="2" fillId="5" borderId="0" xfId="0" applyNumberFormat="1" applyFont="1" applyFill="1" applyAlignment="1">
      <alignment horizontal="center"/>
    </xf>
    <xf numFmtId="4" fontId="3" fillId="4" borderId="0" xfId="1" applyNumberFormat="1" applyFont="1" applyFill="1" applyAlignment="1">
      <alignment horizontal="center"/>
    </xf>
    <xf numFmtId="4" fontId="3" fillId="5" borderId="0" xfId="1" applyNumberFormat="1" applyFont="1" applyFill="1" applyAlignment="1">
      <alignment horizontal="center"/>
    </xf>
    <xf numFmtId="0" fontId="7" fillId="6" borderId="0" xfId="0" applyFont="1" applyFill="1" applyAlignment="1">
      <alignment horizontal="left"/>
    </xf>
    <xf numFmtId="0" fontId="7" fillId="6" borderId="0" xfId="0" applyFont="1" applyFill="1" applyAlignment="1">
      <alignment horizontal="center"/>
    </xf>
    <xf numFmtId="0" fontId="7" fillId="7" borderId="0" xfId="0" applyFont="1" applyFill="1" applyAlignment="1">
      <alignment horizontal="left"/>
    </xf>
    <xf numFmtId="0" fontId="7" fillId="7" borderId="0" xfId="0" applyFont="1" applyFill="1" applyAlignment="1">
      <alignment horizontal="center"/>
    </xf>
    <xf numFmtId="9" fontId="2" fillId="5" borderId="0" xfId="0" applyNumberFormat="1" applyFont="1" applyFill="1" applyAlignment="1">
      <alignment horizontal="center"/>
    </xf>
    <xf numFmtId="10" fontId="2" fillId="4" borderId="0" xfId="0" applyNumberFormat="1" applyFont="1" applyFill="1" applyAlignment="1">
      <alignment horizontal="center"/>
    </xf>
    <xf numFmtId="0" fontId="6" fillId="8" borderId="0" xfId="0" applyFont="1" applyFill="1"/>
    <xf numFmtId="0" fontId="6" fillId="9" borderId="0" xfId="0" applyFont="1" applyFill="1"/>
    <xf numFmtId="9" fontId="2" fillId="4" borderId="0" xfId="2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D66CF-58B2-4A7F-BC4E-DA5207BD1B78}">
  <dimension ref="B4:F10"/>
  <sheetViews>
    <sheetView tabSelected="1" workbookViewId="0">
      <selection activeCell="H6" sqref="H6"/>
    </sheetView>
  </sheetViews>
  <sheetFormatPr defaultRowHeight="14.4" x14ac:dyDescent="0.3"/>
  <cols>
    <col min="2" max="2" width="15.88671875" bestFit="1" customWidth="1"/>
    <col min="5" max="5" width="15.33203125" bestFit="1" customWidth="1"/>
  </cols>
  <sheetData>
    <row r="4" spans="2:6" ht="18" x14ac:dyDescent="0.35">
      <c r="B4" s="39" t="s">
        <v>0</v>
      </c>
      <c r="C4" s="39"/>
      <c r="D4" s="21"/>
      <c r="E4" s="40" t="s">
        <v>1</v>
      </c>
      <c r="F4" s="40"/>
    </row>
    <row r="5" spans="2:6" ht="18" x14ac:dyDescent="0.35">
      <c r="B5" s="1"/>
      <c r="C5" s="1"/>
      <c r="D5" s="1"/>
      <c r="E5" s="1"/>
      <c r="F5" s="1"/>
    </row>
    <row r="6" spans="2:6" ht="18" x14ac:dyDescent="0.35">
      <c r="B6" s="1" t="s">
        <v>1</v>
      </c>
      <c r="C6" s="27">
        <v>1000</v>
      </c>
      <c r="D6" s="1"/>
      <c r="E6" s="1" t="s">
        <v>0</v>
      </c>
      <c r="F6" s="27">
        <v>1000</v>
      </c>
    </row>
    <row r="7" spans="2:6" ht="18" x14ac:dyDescent="0.35">
      <c r="B7" s="1" t="s">
        <v>2</v>
      </c>
      <c r="C7" s="41">
        <v>0.1</v>
      </c>
      <c r="D7" s="1"/>
      <c r="E7" s="1" t="s">
        <v>2</v>
      </c>
      <c r="F7" s="41">
        <v>0.1</v>
      </c>
    </row>
    <row r="8" spans="2:6" ht="18" x14ac:dyDescent="0.35">
      <c r="B8" s="1" t="s">
        <v>3</v>
      </c>
      <c r="C8" s="27">
        <v>1</v>
      </c>
      <c r="D8" s="1"/>
      <c r="E8" s="1" t="s">
        <v>3</v>
      </c>
      <c r="F8" s="27">
        <v>1</v>
      </c>
    </row>
    <row r="9" spans="2:6" ht="18" x14ac:dyDescent="0.35">
      <c r="B9" s="1"/>
      <c r="C9" s="1"/>
      <c r="D9" s="1"/>
      <c r="E9" s="1"/>
      <c r="F9" s="1"/>
    </row>
    <row r="10" spans="2:6" ht="18" x14ac:dyDescent="0.35">
      <c r="B10" s="39" t="s">
        <v>0</v>
      </c>
      <c r="C10" s="39">
        <f>C6/(1+C7)^C8</f>
        <v>909.09090909090901</v>
      </c>
      <c r="D10" s="21"/>
      <c r="E10" s="40" t="s">
        <v>1</v>
      </c>
      <c r="F10" s="40">
        <f>F6*(1+F7)^F8</f>
        <v>1100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45376-7831-4E95-8463-05AD37B78329}">
  <dimension ref="B2:G24"/>
  <sheetViews>
    <sheetView topLeftCell="A11" workbookViewId="0">
      <selection activeCell="G16" sqref="G16"/>
    </sheetView>
  </sheetViews>
  <sheetFormatPr defaultColWidth="9.109375" defaultRowHeight="18" x14ac:dyDescent="0.35"/>
  <cols>
    <col min="1" max="1" width="9.109375" style="1"/>
    <col min="2" max="2" width="16.109375" style="1" bestFit="1" customWidth="1"/>
    <col min="3" max="3" width="15.5546875" style="2" customWidth="1"/>
    <col min="4" max="4" width="19.88671875" style="2" bestFit="1" customWidth="1"/>
    <col min="5" max="5" width="5.6640625" style="1" customWidth="1"/>
    <col min="6" max="6" width="14.6640625" style="1" bestFit="1" customWidth="1"/>
    <col min="7" max="7" width="15.88671875" style="1" bestFit="1" customWidth="1"/>
    <col min="8" max="16384" width="9.109375" style="1"/>
  </cols>
  <sheetData>
    <row r="2" spans="2:7" x14ac:dyDescent="0.35">
      <c r="C2" s="21" t="s">
        <v>4</v>
      </c>
    </row>
    <row r="3" spans="2:7" x14ac:dyDescent="0.35">
      <c r="C3" s="21"/>
    </row>
    <row r="4" spans="2:7" x14ac:dyDescent="0.35">
      <c r="C4" s="33" t="s">
        <v>5</v>
      </c>
      <c r="D4" s="34"/>
      <c r="F4" s="35" t="s">
        <v>6</v>
      </c>
      <c r="G4" s="36"/>
    </row>
    <row r="5" spans="2:7" x14ac:dyDescent="0.35">
      <c r="C5" s="22" t="s">
        <v>1</v>
      </c>
      <c r="D5" s="23" t="s">
        <v>0</v>
      </c>
      <c r="F5" s="22" t="s">
        <v>1</v>
      </c>
      <c r="G5" s="23" t="s">
        <v>0</v>
      </c>
    </row>
    <row r="6" spans="2:7" x14ac:dyDescent="0.35">
      <c r="B6" s="24" t="s">
        <v>7</v>
      </c>
      <c r="C6" s="25">
        <v>7</v>
      </c>
      <c r="D6" s="26">
        <v>7</v>
      </c>
      <c r="F6" s="25">
        <v>500</v>
      </c>
      <c r="G6" s="26">
        <v>651</v>
      </c>
    </row>
    <row r="7" spans="2:7" x14ac:dyDescent="0.35">
      <c r="B7" s="24" t="s">
        <v>3</v>
      </c>
      <c r="C7" s="27">
        <v>10</v>
      </c>
      <c r="D7" s="28">
        <v>10</v>
      </c>
      <c r="F7" s="27">
        <v>18</v>
      </c>
      <c r="G7" s="28">
        <v>240</v>
      </c>
    </row>
    <row r="8" spans="2:7" x14ac:dyDescent="0.35">
      <c r="B8" s="24" t="s">
        <v>8</v>
      </c>
      <c r="C8" s="38">
        <v>0.1</v>
      </c>
      <c r="D8" s="30">
        <v>0.1</v>
      </c>
      <c r="F8" s="29">
        <v>0.04</v>
      </c>
      <c r="G8" s="30">
        <f>6.12%/12</f>
        <v>5.1000000000000004E-3</v>
      </c>
    </row>
    <row r="9" spans="2:7" x14ac:dyDescent="0.35">
      <c r="C9" s="27"/>
      <c r="D9" s="28"/>
      <c r="F9" s="27"/>
      <c r="G9" s="28"/>
    </row>
    <row r="10" spans="2:7" x14ac:dyDescent="0.35">
      <c r="C10" s="31">
        <f>FV(C8,C7,-C6)</f>
        <v>111.56197220700012</v>
      </c>
      <c r="D10" s="32">
        <f>PV(D8,D7,-D6)</f>
        <v>43.011969739932795</v>
      </c>
      <c r="F10" s="31">
        <f>FV(F8,F7,-F6,0,1)</f>
        <v>13335.61469992093</v>
      </c>
      <c r="G10" s="32">
        <f>PV(G8,G7,-G6,0,1)</f>
        <v>90454.273662137741</v>
      </c>
    </row>
    <row r="15" spans="2:7" x14ac:dyDescent="0.35">
      <c r="C15" s="33" t="s">
        <v>9</v>
      </c>
      <c r="D15" s="34"/>
    </row>
    <row r="16" spans="2:7" x14ac:dyDescent="0.35">
      <c r="C16" s="22" t="s">
        <v>1</v>
      </c>
      <c r="D16" s="23" t="s">
        <v>0</v>
      </c>
      <c r="F16" s="33" t="s">
        <v>10</v>
      </c>
    </row>
    <row r="17" spans="2:7" x14ac:dyDescent="0.35">
      <c r="C17" s="22" t="s">
        <v>11</v>
      </c>
      <c r="D17" s="23" t="s">
        <v>12</v>
      </c>
      <c r="F17" s="23" t="s">
        <v>13</v>
      </c>
    </row>
    <row r="18" spans="2:7" x14ac:dyDescent="0.35">
      <c r="B18" s="1" t="s">
        <v>14</v>
      </c>
      <c r="C18" s="25">
        <v>1000</v>
      </c>
      <c r="D18" s="26">
        <v>60000000</v>
      </c>
      <c r="F18" s="26">
        <v>5000</v>
      </c>
    </row>
    <row r="19" spans="2:7" x14ac:dyDescent="0.35">
      <c r="B19" s="1" t="s">
        <v>3</v>
      </c>
      <c r="C19" s="27">
        <v>18</v>
      </c>
      <c r="D19" s="28">
        <v>30</v>
      </c>
      <c r="F19" s="28">
        <v>100</v>
      </c>
    </row>
    <row r="20" spans="2:7" x14ac:dyDescent="0.35">
      <c r="B20" s="1" t="s">
        <v>15</v>
      </c>
      <c r="C20" s="29">
        <v>0.08</v>
      </c>
      <c r="D20" s="37">
        <v>0.05</v>
      </c>
      <c r="F20" s="37">
        <v>7.0000000000000007E-2</v>
      </c>
    </row>
    <row r="21" spans="2:7" x14ac:dyDescent="0.35">
      <c r="C21" s="27"/>
      <c r="D21" s="28"/>
      <c r="F21" s="28"/>
    </row>
    <row r="22" spans="2:7" x14ac:dyDescent="0.35">
      <c r="B22" s="1" t="s">
        <v>19</v>
      </c>
      <c r="C22" s="31">
        <f>FV(C20,C19,-C18)</f>
        <v>37450.243739811667</v>
      </c>
      <c r="D22" s="32">
        <f>PV(D20,D19,-D18)</f>
        <v>922347061.61297023</v>
      </c>
      <c r="F22" s="32">
        <f>PV(F20,F19,-F18)</f>
        <v>71346.253545037369</v>
      </c>
      <c r="G22" s="1" t="s">
        <v>21</v>
      </c>
    </row>
    <row r="23" spans="2:7" x14ac:dyDescent="0.35">
      <c r="F23" s="32">
        <f>F18/F20</f>
        <v>71428.57142857142</v>
      </c>
      <c r="G23" s="1" t="s">
        <v>22</v>
      </c>
    </row>
    <row r="24" spans="2:7" x14ac:dyDescent="0.35">
      <c r="B24" s="1" t="s">
        <v>20</v>
      </c>
      <c r="C24" s="31">
        <f>FV(C20,C19,-C18,0,1)</f>
        <v>40446.263238996609</v>
      </c>
      <c r="D24" s="31">
        <f>PV(D20,D19,-D18,0,1)</f>
        <v>968464414.69361877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65984-2626-414E-AA25-8582973E972E}">
  <dimension ref="B2:H10"/>
  <sheetViews>
    <sheetView zoomScale="115" zoomScaleNormal="115" workbookViewId="0">
      <selection activeCell="F13" sqref="F13"/>
    </sheetView>
  </sheetViews>
  <sheetFormatPr defaultRowHeight="14.4" x14ac:dyDescent="0.3"/>
  <cols>
    <col min="3" max="3" width="10.33203125" customWidth="1"/>
    <col min="4" max="4" width="9.33203125" style="15" customWidth="1"/>
    <col min="7" max="7" width="10.5546875" bestFit="1" customWidth="1"/>
    <col min="8" max="8" width="9.109375" style="20"/>
  </cols>
  <sheetData>
    <row r="2" spans="2:8" x14ac:dyDescent="0.3">
      <c r="B2" s="3" t="s">
        <v>16</v>
      </c>
      <c r="C2" s="4" t="s">
        <v>17</v>
      </c>
      <c r="D2" s="11" t="s">
        <v>18</v>
      </c>
      <c r="F2" s="3" t="s">
        <v>16</v>
      </c>
      <c r="G2" s="4" t="s">
        <v>17</v>
      </c>
      <c r="H2" s="16" t="s">
        <v>18</v>
      </c>
    </row>
    <row r="3" spans="2:8" x14ac:dyDescent="0.3">
      <c r="B3" s="5">
        <v>2016</v>
      </c>
      <c r="C3" s="6">
        <v>1</v>
      </c>
      <c r="D3" s="12"/>
      <c r="F3" s="5">
        <v>2016</v>
      </c>
      <c r="G3" s="6">
        <v>1</v>
      </c>
      <c r="H3" s="17"/>
    </row>
    <row r="4" spans="2:8" x14ac:dyDescent="0.3">
      <c r="B4" s="7">
        <v>2017</v>
      </c>
      <c r="C4" s="8">
        <v>1.05</v>
      </c>
      <c r="D4" s="13">
        <f>C4/C3-1</f>
        <v>5.0000000000000044E-2</v>
      </c>
      <c r="F4" s="7">
        <v>2017</v>
      </c>
      <c r="G4" s="8">
        <v>1.07</v>
      </c>
      <c r="H4" s="18">
        <f>G4/G3-1</f>
        <v>7.0000000000000062E-2</v>
      </c>
    </row>
    <row r="5" spans="2:8" x14ac:dyDescent="0.3">
      <c r="B5" s="5">
        <v>2018</v>
      </c>
      <c r="C5" s="6">
        <f>C4*1.05</f>
        <v>1.1025</v>
      </c>
      <c r="D5" s="12">
        <f t="shared" ref="D5:D9" si="0">C5/C4-1</f>
        <v>5.0000000000000044E-2</v>
      </c>
      <c r="F5" s="5">
        <v>2018</v>
      </c>
      <c r="G5" s="6">
        <v>1.1200000000000001</v>
      </c>
      <c r="H5" s="17">
        <f t="shared" ref="H5:H9" si="1">G5/G4-1</f>
        <v>4.6728971962616939E-2</v>
      </c>
    </row>
    <row r="6" spans="2:8" x14ac:dyDescent="0.3">
      <c r="B6" s="7">
        <v>2019</v>
      </c>
      <c r="C6" s="8">
        <f t="shared" ref="C6:C9" si="2">C5*1.05</f>
        <v>1.1576250000000001</v>
      </c>
      <c r="D6" s="13">
        <f t="shared" si="0"/>
        <v>5.0000000000000044E-2</v>
      </c>
      <c r="F6" s="7">
        <v>2019</v>
      </c>
      <c r="G6" s="8">
        <v>1.1599999999999999</v>
      </c>
      <c r="H6" s="18">
        <f t="shared" si="1"/>
        <v>3.5714285714285587E-2</v>
      </c>
    </row>
    <row r="7" spans="2:8" x14ac:dyDescent="0.3">
      <c r="B7" s="5">
        <v>2020</v>
      </c>
      <c r="C7" s="6">
        <f t="shared" si="2"/>
        <v>1.2155062500000002</v>
      </c>
      <c r="D7" s="12">
        <f t="shared" si="0"/>
        <v>5.0000000000000044E-2</v>
      </c>
      <c r="F7" s="5">
        <v>2020</v>
      </c>
      <c r="G7" s="6">
        <v>1.22</v>
      </c>
      <c r="H7" s="17">
        <f t="shared" si="1"/>
        <v>5.1724137931034475E-2</v>
      </c>
    </row>
    <row r="8" spans="2:8" x14ac:dyDescent="0.3">
      <c r="B8" s="7">
        <v>2021</v>
      </c>
      <c r="C8" s="8">
        <f t="shared" si="2"/>
        <v>1.2762815625000004</v>
      </c>
      <c r="D8" s="13">
        <f t="shared" si="0"/>
        <v>5.0000000000000044E-2</v>
      </c>
      <c r="F8" s="7">
        <v>2021</v>
      </c>
      <c r="G8" s="8">
        <v>1.28</v>
      </c>
      <c r="H8" s="18">
        <f t="shared" si="1"/>
        <v>4.9180327868852514E-2</v>
      </c>
    </row>
    <row r="9" spans="2:8" x14ac:dyDescent="0.3">
      <c r="B9" s="5">
        <v>2022</v>
      </c>
      <c r="C9" s="6">
        <f t="shared" si="2"/>
        <v>1.3400956406250004</v>
      </c>
      <c r="D9" s="12">
        <f t="shared" si="0"/>
        <v>5.0000000000000044E-2</v>
      </c>
      <c r="F9" s="5">
        <v>2022</v>
      </c>
      <c r="G9" s="6">
        <v>1.34</v>
      </c>
      <c r="H9" s="17">
        <f t="shared" si="1"/>
        <v>4.6875E-2</v>
      </c>
    </row>
    <row r="10" spans="2:8" x14ac:dyDescent="0.3">
      <c r="B10" s="9">
        <v>2023</v>
      </c>
      <c r="C10" s="10">
        <f>C9*1.05</f>
        <v>1.4071004226562505</v>
      </c>
      <c r="D10" s="14"/>
      <c r="F10" s="9">
        <v>2023</v>
      </c>
      <c r="G10" s="10">
        <f>G9*1.05</f>
        <v>1.4070000000000003</v>
      </c>
      <c r="H10" s="19">
        <f>AVERAGE(H4:H9)</f>
        <v>5.0037120579464932E-2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1AD69F5B22394B90C98670620488FB" ma:contentTypeVersion="3" ma:contentTypeDescription="Create a new document." ma:contentTypeScope="" ma:versionID="ba346a4813eba26400832ee9b2443bdc">
  <xsd:schema xmlns:xsd="http://www.w3.org/2001/XMLSchema" xmlns:xs="http://www.w3.org/2001/XMLSchema" xmlns:p="http://schemas.microsoft.com/office/2006/metadata/properties" xmlns:ns2="bed89ab5-cb9c-446d-ab80-29398b0c8366" targetNamespace="http://schemas.microsoft.com/office/2006/metadata/properties" ma:root="true" ma:fieldsID="32dc44ee972a68b8530ef3234405ce34" ns2:_="">
    <xsd:import namespace="bed89ab5-cb9c-446d-ab80-29398b0c836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d89ab5-cb9c-446d-ab80-29398b0c83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E84D82-C08C-4D43-AD7F-F10FFCA7FD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4104F0-2B4D-488E-A6BA-B6D9A17EC47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F9A10B-ECE7-4130-ADAD-B7C218CBAC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d89ab5-cb9c-446d-ab80-29398b0c83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FV-PV</vt:lpstr>
      <vt:lpstr>ANNUITIES</vt:lpstr>
      <vt:lpstr>STOCKS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 G</dc:creator>
  <cp:keywords/>
  <dc:description/>
  <cp:lastModifiedBy>Perry Gogas</cp:lastModifiedBy>
  <cp:revision/>
  <dcterms:created xsi:type="dcterms:W3CDTF">2023-03-13T08:57:53Z</dcterms:created>
  <dcterms:modified xsi:type="dcterms:W3CDTF">2025-01-20T18:14:29Z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0x010100981AD69F5B22394B90C98670620488FB</vt:lpwstr>
  </property>
</Properties>
</file>