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e\Desktop\"/>
    </mc:Choice>
  </mc:AlternateContent>
  <xr:revisionPtr revIDLastSave="0" documentId="8_{14C82BBA-C67A-4739-A6BD-422E19536A53}" xr6:coauthVersionLast="47" xr6:coauthVersionMax="47" xr10:uidLastSave="{00000000-0000-0000-0000-000000000000}"/>
  <bookViews>
    <workbookView xWindow="-108" yWindow="-108" windowWidth="23256" windowHeight="12456" xr2:uid="{B227183C-D606-40D5-B44E-7AD17CAAE3A5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C16" i="1"/>
  <c r="F16" i="1" s="1"/>
  <c r="G10" i="1"/>
  <c r="D10" i="1"/>
  <c r="F10" i="1" s="1"/>
  <c r="H10" i="1" s="1"/>
  <c r="I10" i="1" s="1"/>
  <c r="J10" i="1" s="1"/>
  <c r="L5" i="1"/>
  <c r="L3" i="1"/>
  <c r="I3" i="1"/>
  <c r="J3" i="1" s="1"/>
  <c r="I2" i="1"/>
  <c r="I4" i="1"/>
  <c r="I5" i="1"/>
  <c r="H3" i="1"/>
  <c r="H4" i="1"/>
  <c r="H5" i="1"/>
  <c r="G3" i="1"/>
  <c r="G4" i="1"/>
  <c r="G5" i="1"/>
  <c r="F3" i="1"/>
  <c r="F4" i="1"/>
  <c r="F5" i="1"/>
  <c r="F2" i="1"/>
  <c r="G2" i="1"/>
  <c r="D3" i="1"/>
  <c r="D4" i="1"/>
  <c r="D5" i="1"/>
  <c r="D2" i="1"/>
  <c r="B3" i="1"/>
  <c r="B5" i="1" s="1"/>
  <c r="B2" i="1"/>
  <c r="B4" i="1" s="1"/>
  <c r="J5" i="1" l="1"/>
  <c r="J4" i="1"/>
  <c r="H2" i="1"/>
  <c r="J2" i="1" s="1"/>
</calcChain>
</file>

<file path=xl/sharedStrings.xml><?xml version="1.0" encoding="utf-8"?>
<sst xmlns="http://schemas.openxmlformats.org/spreadsheetml/2006/main" count="21" uniqueCount="21">
  <si>
    <t>ΠΑΡΟΧΗ (m^3/s)</t>
  </si>
  <si>
    <t>Dεσ (m)</t>
  </si>
  <si>
    <t>v (m/s)</t>
  </si>
  <si>
    <t>L</t>
  </si>
  <si>
    <t>Re</t>
  </si>
  <si>
    <t>k/D</t>
  </si>
  <si>
    <t>f</t>
  </si>
  <si>
    <t>R</t>
  </si>
  <si>
    <t>hf (m)</t>
  </si>
  <si>
    <t>AB</t>
  </si>
  <si>
    <t>BC</t>
  </si>
  <si>
    <t>AD</t>
  </si>
  <si>
    <t>AC</t>
  </si>
  <si>
    <t>Η</t>
  </si>
  <si>
    <t>hf</t>
  </si>
  <si>
    <t>z</t>
  </si>
  <si>
    <t>p/(ρg)</t>
  </si>
  <si>
    <t>K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</si>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</sst>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.000000"/>
    <numFmt numFmtId="167" formatCode="0.0000"/>
    <numFmt numFmtId="168" formatCode="0.000"/>
  </numFmts>
  <fonts count="6" x14ac:knownFonts="1"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charset val="161"/>
      <scheme val="minor"/>
    </font>
    <font>
      <b/>
      <sz val="14"/>
      <name val="Aptos Narrow"/>
      <family val="2"/>
      <charset val="161"/>
      <scheme val="minor"/>
    </font>
    <font>
      <sz val="10.5"/>
      <color theme="1"/>
      <name val="Times New Roman"/>
      <family val="1"/>
      <charset val="16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2" borderId="1" xfId="1" applyFont="1" applyFill="1" applyBorder="1" applyAlignment="1">
      <alignment wrapText="1"/>
    </xf>
    <xf numFmtId="0" fontId="3" fillId="2" borderId="2" xfId="1" applyFont="1" applyFill="1" applyBorder="1" applyAlignment="1">
      <alignment wrapText="1"/>
    </xf>
    <xf numFmtId="0" fontId="3" fillId="3" borderId="2" xfId="1" applyFont="1" applyFill="1" applyBorder="1" applyAlignment="1">
      <alignment wrapText="1"/>
    </xf>
    <xf numFmtId="0" fontId="3" fillId="3" borderId="3" xfId="1" applyFont="1" applyFill="1" applyBorder="1" applyAlignment="1">
      <alignment wrapText="1"/>
    </xf>
    <xf numFmtId="0" fontId="2" fillId="0" borderId="4" xfId="1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7" fontId="4" fillId="2" borderId="7" xfId="0" applyNumberFormat="1" applyFont="1" applyFill="1" applyBorder="1" applyAlignment="1">
      <alignment wrapText="1"/>
    </xf>
    <xf numFmtId="2" fontId="4" fillId="3" borderId="7" xfId="0" applyNumberFormat="1" applyFont="1" applyFill="1" applyBorder="1" applyAlignment="1">
      <alignment wrapText="1"/>
    </xf>
    <xf numFmtId="2" fontId="4" fillId="2" borderId="7" xfId="0" applyNumberFormat="1" applyFont="1" applyFill="1" applyBorder="1" applyAlignment="1">
      <alignment wrapText="1"/>
    </xf>
    <xf numFmtId="167" fontId="4" fillId="3" borderId="7" xfId="0" applyNumberFormat="1" applyFont="1" applyFill="1" applyBorder="1" applyAlignment="1">
      <alignment wrapText="1"/>
    </xf>
    <xf numFmtId="168" fontId="4" fillId="3" borderId="7" xfId="0" applyNumberFormat="1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0" fillId="4" borderId="0" xfId="0" applyFill="1" applyBorder="1"/>
    <xf numFmtId="168" fontId="0" fillId="0" borderId="0" xfId="0" applyNumberFormat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>
      <alignment wrapText="1"/>
    </xf>
    <xf numFmtId="166" fontId="4" fillId="0" borderId="0" xfId="0" applyNumberFormat="1" applyFont="1" applyFill="1" applyBorder="1" applyAlignment="1">
      <alignment wrapText="1"/>
    </xf>
    <xf numFmtId="0" fontId="0" fillId="5" borderId="0" xfId="0" applyFill="1"/>
  </cellXfs>
  <cellStyles count="2">
    <cellStyle name="Κανονικό" xfId="0" builtinId="0"/>
    <cellStyle name="Κανονικό 2" xfId="1" xr:uid="{94026BC3-7AD1-48FD-803C-1A6767F337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ustomXml" Target="../ink/ink2.xml"/><Relationship Id="rId7" Type="http://schemas.openxmlformats.org/officeDocument/2006/relationships/customXml" Target="../ink/ink4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customXml" Target="../ink/ink3.xm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customXml" Target="../ink/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1138500</xdr:colOff>
      <xdr:row>12</xdr:row>
      <xdr:rowOff>106620</xdr:rowOff>
    </xdr:from>
    <xdr:to>
      <xdr:col>9</xdr:col>
      <xdr:colOff>1219500</xdr:colOff>
      <xdr:row>13</xdr:row>
      <xdr:rowOff>47580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">
          <xdr14:nvContentPartPr>
            <xdr14:cNvPr id="44" name="Γραφή 43">
              <a:extLst>
                <a:ext uri="{FF2B5EF4-FFF2-40B4-BE49-F238E27FC236}">
                  <a16:creationId xmlns:a16="http://schemas.microsoft.com/office/drawing/2014/main" id="{845B8D21-4B49-73F8-9C9F-4C4570B89072}"/>
                </a:ext>
              </a:extLst>
            </xdr14:cNvPr>
            <xdr14:cNvContentPartPr/>
          </xdr14:nvContentPartPr>
          <xdr14:nvPr macro=""/>
          <xdr14:xfrm>
            <a:off x="11174040" y="2796480"/>
            <a:ext cx="81000" cy="123840"/>
          </xdr14:xfrm>
        </xdr:contentPart>
      </mc:Choice>
      <mc:Fallback>
        <xdr:pic>
          <xdr:nvPicPr>
            <xdr:cNvPr id="44" name="Γραφή 43">
              <a:extLst>
                <a:ext uri="{FF2B5EF4-FFF2-40B4-BE49-F238E27FC236}">
                  <a16:creationId xmlns:a16="http://schemas.microsoft.com/office/drawing/2014/main" id="{845B8D21-4B49-73F8-9C9F-4C4570B8907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167920" y="2790360"/>
              <a:ext cx="93240" cy="1360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693300</xdr:colOff>
      <xdr:row>17</xdr:row>
      <xdr:rowOff>75660</xdr:rowOff>
    </xdr:from>
    <xdr:to>
      <xdr:col>5</xdr:col>
      <xdr:colOff>609780</xdr:colOff>
      <xdr:row>22</xdr:row>
      <xdr:rowOff>111660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64" name="Γραφή 63">
              <a:extLst>
                <a:ext uri="{FF2B5EF4-FFF2-40B4-BE49-F238E27FC236}">
                  <a16:creationId xmlns:a16="http://schemas.microsoft.com/office/drawing/2014/main" id="{D5AFA123-1A6A-8C6C-FBCD-117A9A699B02}"/>
                </a:ext>
              </a:extLst>
            </xdr14:cNvPr>
            <xdr14:cNvContentPartPr/>
          </xdr14:nvContentPartPr>
          <xdr14:nvPr macro=""/>
          <xdr14:xfrm>
            <a:off x="4312800" y="3679920"/>
            <a:ext cx="2111040" cy="950400"/>
          </xdr14:xfrm>
        </xdr:contentPart>
      </mc:Choice>
      <mc:Fallback>
        <xdr:pic>
          <xdr:nvPicPr>
            <xdr:cNvPr id="64" name="Γραφή 63">
              <a:extLst>
                <a:ext uri="{FF2B5EF4-FFF2-40B4-BE49-F238E27FC236}">
                  <a16:creationId xmlns:a16="http://schemas.microsoft.com/office/drawing/2014/main" id="{D5AFA123-1A6A-8C6C-FBCD-117A9A699B02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306680" y="3673800"/>
              <a:ext cx="2123280" cy="9626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37860</xdr:colOff>
      <xdr:row>18</xdr:row>
      <xdr:rowOff>144420</xdr:rowOff>
    </xdr:from>
    <xdr:to>
      <xdr:col>3</xdr:col>
      <xdr:colOff>216660</xdr:colOff>
      <xdr:row>21</xdr:row>
      <xdr:rowOff>17700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">
          <xdr14:nvContentPartPr>
            <xdr14:cNvPr id="65" name="Γραφή 64">
              <a:extLst>
                <a:ext uri="{FF2B5EF4-FFF2-40B4-BE49-F238E27FC236}">
                  <a16:creationId xmlns:a16="http://schemas.microsoft.com/office/drawing/2014/main" id="{718AC92D-3E12-FAB8-83AB-9167E5264E15}"/>
                </a:ext>
              </a:extLst>
            </xdr14:cNvPr>
            <xdr14:cNvContentPartPr/>
          </xdr14:nvContentPartPr>
          <xdr14:nvPr macro=""/>
          <xdr14:xfrm>
            <a:off x="3047760" y="3931560"/>
            <a:ext cx="788400" cy="421920"/>
          </xdr14:xfrm>
        </xdr:contentPart>
      </mc:Choice>
      <mc:Fallback>
        <xdr:pic>
          <xdr:nvPicPr>
            <xdr:cNvPr id="65" name="Γραφή 64">
              <a:extLst>
                <a:ext uri="{FF2B5EF4-FFF2-40B4-BE49-F238E27FC236}">
                  <a16:creationId xmlns:a16="http://schemas.microsoft.com/office/drawing/2014/main" id="{718AC92D-3E12-FAB8-83AB-9167E5264E15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3041640" y="3925440"/>
              <a:ext cx="800640" cy="434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190260</xdr:colOff>
      <xdr:row>18</xdr:row>
      <xdr:rowOff>11220</xdr:rowOff>
    </xdr:from>
    <xdr:to>
      <xdr:col>8</xdr:col>
      <xdr:colOff>465720</xdr:colOff>
      <xdr:row>21</xdr:row>
      <xdr:rowOff>179700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7">
          <xdr14:nvContentPartPr>
            <xdr14:cNvPr id="75" name="Γραφή 74">
              <a:extLst>
                <a:ext uri="{FF2B5EF4-FFF2-40B4-BE49-F238E27FC236}">
                  <a16:creationId xmlns:a16="http://schemas.microsoft.com/office/drawing/2014/main" id="{6A5CF9A1-8BFF-B91E-D930-A9C011E15F35}"/>
                </a:ext>
              </a:extLst>
            </xdr14:cNvPr>
            <xdr14:cNvContentPartPr/>
          </xdr14:nvContentPartPr>
          <xdr14:nvPr macro=""/>
          <xdr14:xfrm>
            <a:off x="7574040" y="3798360"/>
            <a:ext cx="1913760" cy="717120"/>
          </xdr14:xfrm>
        </xdr:contentPart>
      </mc:Choice>
      <mc:Fallback>
        <xdr:pic>
          <xdr:nvPicPr>
            <xdr:cNvPr id="75" name="Γραφή 74">
              <a:extLst>
                <a:ext uri="{FF2B5EF4-FFF2-40B4-BE49-F238E27FC236}">
                  <a16:creationId xmlns:a16="http://schemas.microsoft.com/office/drawing/2014/main" id="{6A5CF9A1-8BFF-B91E-D930-A9C011E15F35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7567920" y="3792240"/>
              <a:ext cx="1926000" cy="7293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1005780</xdr:colOff>
      <xdr:row>18</xdr:row>
      <xdr:rowOff>114180</xdr:rowOff>
    </xdr:from>
    <xdr:to>
      <xdr:col>5</xdr:col>
      <xdr:colOff>1395300</xdr:colOff>
      <xdr:row>22</xdr:row>
      <xdr:rowOff>106260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9">
          <xdr14:nvContentPartPr>
            <xdr14:cNvPr id="76" name="Γραφή 75">
              <a:extLst>
                <a:ext uri="{FF2B5EF4-FFF2-40B4-BE49-F238E27FC236}">
                  <a16:creationId xmlns:a16="http://schemas.microsoft.com/office/drawing/2014/main" id="{AC32A193-2B21-A94A-6EA4-3CF90BCE78BB}"/>
                </a:ext>
              </a:extLst>
            </xdr14:cNvPr>
            <xdr14:cNvContentPartPr/>
          </xdr14:nvContentPartPr>
          <xdr14:nvPr macro=""/>
          <xdr14:xfrm>
            <a:off x="6819840" y="3901320"/>
            <a:ext cx="389520" cy="723600"/>
          </xdr14:xfrm>
        </xdr:contentPart>
      </mc:Choice>
      <mc:Fallback>
        <xdr:pic>
          <xdr:nvPicPr>
            <xdr:cNvPr id="76" name="Γραφή 75">
              <a:extLst>
                <a:ext uri="{FF2B5EF4-FFF2-40B4-BE49-F238E27FC236}">
                  <a16:creationId xmlns:a16="http://schemas.microsoft.com/office/drawing/2014/main" id="{AC32A193-2B21-A94A-6EA4-3CF90BCE78BB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6813720" y="3895200"/>
              <a:ext cx="401760" cy="7358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21T16:51:30.343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225 1 24575,'0'3'0,"-8"9"0,-5 9 0,-5 5 0,2 2 0,-2 2 0,4 1 0,4 6 0,-1-1 0,-1-2 0,-3-3 0,-5-8 0,-4-7 0,0-6 0,3-5-8191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21T16:51:34.49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361 129 24575,'10'12'0,"0"0"0,0 1 0,12 22 0,16 22 0,-2-16 0,45 38 0,12 11 0,-63-58 0,38 43 0,-62-66 0,1 0 0,-1 1 0,0 0 0,-1 0 0,0 0 0,6 18 0,-11-26 0,1-1 0,0 1 0,-1 0 0,1 0 0,-1 0 0,1 0 0,-1 0 0,0 0 0,0 0 0,0 0 0,0-1 0,0 1 0,0 0 0,-1 0 0,1 0 0,-1 0 0,1 0 0,-1 0 0,0-1 0,0 1 0,0 0 0,0-1 0,0 1 0,0 0 0,0-1 0,0 1 0,0-1 0,-1 0 0,1 1 0,-1-1 0,1 0 0,-1 0 0,0 0 0,1 0 0,-1 0 0,0 0 0,1 0 0,-1-1 0,0 1 0,0-1 0,0 1 0,0-1 0,0 0 0,0 0 0,0 0 0,0 0 0,-2 0 0,-3 0 0,1 0 0,0-1 0,-1 1 0,1-1 0,-1-1 0,1 1 0,0-1 0,0 0 0,0-1 0,0 1 0,0-1 0,1 0 0,-9-7 0,9 5 0,2 0 0,-1 0 0,0 0 0,1-1 0,0 1 0,0-1 0,1 0 0,0 0 0,0 0 0,0 0 0,1 0 0,0 0 0,0-1 0,0 1 0,1-12 0,0 3 0,0 1 0,2 0 0,-1 0 0,2 0 0,0 0 0,5-14 0,-6 23 0,0 0 0,1 0 0,-1 0 0,1 0 0,0 0 0,1 0 0,-1 1 0,1 0 0,0 0 0,0 0 0,0 0 0,1 0 0,-1 1 0,8-4 0,4-1 0,0 0 0,0 1 0,22-5 0,-26 9 0,0 0 0,-1-1 0,0 0 0,0-1 0,0 0 0,-1-1 0,0 0 0,0-1 0,12-10 0,-19 13 0,0 0 0,1-1 0,-2 0 0,1 0 0,0 0 0,-1 0 0,0 0 0,0-1 0,-1 1 0,1-1 0,-1 1 0,-1-1 0,1 1 0,-1-1 0,0 0 0,0-6 0,-1 3 0,0 0 0,0 0 0,-1 0 0,0 0 0,0 0 0,-1 0 0,0 1 0,-1-1 0,-5-9 0,6 14 0,-1 0 0,1 0 0,-1 1 0,0-1 0,0 1 0,-1 0 0,1 0 0,0 0 0,-1 1 0,0 0 0,1-1 0,-1 2 0,0-1 0,0 0 0,-7 0 0,-9-2 0,0 0 0,-28 1 0,41 2-72,0 0 1,0 1-1,0 0 0,0 0 0,0 1 0,0 0 0,0 1 0,0 0 1,0 0-1,0 0 0,1 1 0,-1 0 0,1 1 0,0 0 0,0 0 1,0 0-1,1 1 0,-7 6 0,-7 9-6754</inkml:trace>
  <inkml:trace contextRef="#ctx0" brushRef="#br0" timeOffset="802.88">1546 2 24575,'-18'-1'0,"3"1"0,0 0 0,0 1 0,0 0 0,-19 5 0,31-6 0,0 1 0,-1 0 0,1 0 0,0 0 0,1 1 0,-1-1 0,0 1 0,0-1 0,1 1 0,-1 0 0,0 0 0,1 0 0,0 0 0,0 1 0,0-1 0,0 1 0,0-1 0,0 1 0,0 0 0,1 0 0,-1-1 0,1 1 0,0 0 0,0 0 0,-1 7 0,-2 27 0,2 0 0,1 0 0,5 41 0,0 10 0,-2-12 0,-4 125 0,2-199 5,0 1-1,0-1 0,-1 0 0,1 0 1,-1 1-1,1-1 0,-1 0 0,0 0 1,0 1-1,0-1 0,0 0 1,0 0-1,0 0 0,0 0 0,-1-1 1,1 1-1,-1 0 0,0 0 1,1-1-1,-1 1 0,0-1 0,0 0 1,0 1-1,0-1 0,0 0 0,0 0 1,-4 1-1,1-1-128,0 0 0,-1 0 1,1-1-1,0 0 0,0 0 0,-1 0 1,1 0-1,0-1 0,-1 0 0,1 0 1,-6-3-1,-15-5-6702</inkml:trace>
  <inkml:trace contextRef="#ctx0" brushRef="#br0" timeOffset="1243.09">1356 425 24575,'3'0'0,"5"0"0,5 0 0,4 0 0,2 0 0,5 0 0,3 0 0,-1 0 0,0 0 0,-1 0 0,-2 0 0,0 0 0,2-4 0,5-4 0,0-1 0,-4 0-8191</inkml:trace>
  <inkml:trace contextRef="#ctx0" brushRef="#br0" timeOffset="1810.22">2287 44 24575,'2'3'0,"0"1"0,0 0 0,0 0 0,-1 0 0,1 0 0,-1 1 0,0-1 0,0 0 0,0 0 0,-1 1 0,1-1 0,-1 1 0,0-1 0,-1 6 0,1 2 0,0 20 0,-2 0 0,-1 1 0,-2-2 0,-16 60 0,-53 120 0,32-97 0,40-111 0,1 0 0,0 0 0,0 0 0,0-1 0,1 1 0,-1 0 0,1 0 0,-1 0 0,1 0 0,0 0 0,0 0 0,0 0 0,1 0 0,-1 0 0,1 0 0,0 0 0,1 5 0,0-6 0,0 0 0,0 0 0,0 0 0,1 0 0,-1 0 0,0-1 0,1 1 0,-1-1 0,1 0 0,-1 1 0,1-1 0,0 0 0,-1-1 0,1 1 0,0 0 0,0-1 0,0 0 0,0 1 0,3-1 0,243 1 0,-150-4 0,756-3-1365,-820 6-5461</inkml:trace>
  <inkml:trace contextRef="#ctx0" brushRef="#br0" timeOffset="2537.15">1 1018 24575,'239'35'0,"-108"-17"0,800 56-962,7-70-150,-832-5 1095,517-17-44,-6-49-52,-316-2-904,-260 56-3892</inkml:trace>
  <inkml:trace contextRef="#ctx0" brushRef="#br0" timeOffset="3816.1">128 1759 24575,'-6'1'0,"1"0"0,0 1 0,0-1 0,-1 1 0,2 0 0,-1 1 0,0-1 0,0 1 0,1 0 0,-1 1 0,1-1 0,0 1 0,0-1 0,0 1 0,1 0 0,-1 1 0,1-1 0,0 0 0,0 1 0,1 0 0,-1 0 0,-2 9 0,4-12 0,1 1 0,0-1 0,0 0 0,-1 0 0,2 0 0,-1 0 0,0 0 0,0 0 0,1 0 0,-1 1 0,1-1 0,-1 0 0,1 0 0,0 0 0,0-1 0,0 1 0,0 0 0,0 0 0,1 0 0,-1-1 0,0 1 0,1-1 0,-1 1 0,1-1 0,0 1 0,-1-1 0,1 0 0,0 0 0,0 0 0,0 0 0,0 0 0,0 0 0,0-1 0,0 1 0,0-1 0,0 1 0,2-1 0,6 3 0,0-2 0,0 1 0,1-2 0,-1 1 0,0-1 0,14-2 0,-17 1 0,0-1 0,0 0 0,0 0 0,0 0 0,0-1 0,0 0 0,-1 0 0,1 0 0,-1-1 0,0 0 0,0-1 0,-1 1 0,1-1 0,-1 0 0,0 0 0,0-1 0,0 1 0,-1-1 0,0 0 0,0-1 0,-1 1 0,4-9 0,-7 14 0,0 0 0,1 0 0,-1 1 0,0-1 0,1 0 0,-1 0 0,0 1 0,1-1 0,-1 0 0,1 0 0,-1 1 0,1-1 0,-1 1 0,1-1 0,0 0 0,-1 1 0,1-1 0,0 1 0,-1-1 0,1 1 0,0 0 0,0-1 0,-1 1 0,1 0 0,0 0 0,0-1 0,0 1 0,0 0 0,-1 0 0,1 0 0,2 0 0,-2 1 0,1 0 0,-1 0 0,1 0 0,-1 0 0,1 0 0,-1 0 0,0 1 0,1-1 0,-1 0 0,0 1 0,0-1 0,0 1 0,1 2 0,5 9 0,-1 1 0,7 24 0,-4 4 0,-1 0 0,-2 0 0,-2 1 0,-2 0 0,-6 78 0,2-106 0,1 0 0,-2 1 0,0-1 0,-1 0 0,0 0 0,-11 23 0,11-31 0,1 0 0,-1 0 0,-1 0 0,1-1 0,-1 0 0,0 1 0,-1-2 0,1 1 0,-1-1 0,0 1 0,-1-2 0,1 1 0,-1-1 0,-11 5 0,6-3 0,0-1 0,-1-1 0,1 0 0,-1 0 0,0-2 0,0 0 0,0 0 0,-14 0 0,23-3 0,-1 1 0,1 0 0,0-1 0,-1 0 0,1 0 0,0 0 0,0 0 0,0-1 0,0 0 0,0 0 0,0 0 0,0 0 0,1 0 0,-1-1 0,1 0 0,-1 0 0,1 0 0,0 0 0,0 0 0,0 0 0,1-1 0,-1 0 0,1 1 0,0-1 0,0 0 0,0 0 0,-2-7 0,1 2 0,1 0 0,0 0 0,0 0 0,1-1 0,0 1 0,0 0 0,1 0 0,0-1 0,1 1 0,0 0 0,0 0 0,1-1 0,4-10 0,-1 8 0,0 0 0,0 1 0,1-1 0,1 1 0,0 0 0,0 1 0,1 0 0,18-18 0,-12 16 0,0-1 0,1 2 0,0 0 0,1 1 0,0 1 0,1 0 0,-1 1 0,2 0 0,-1 2 0,1 0 0,0 1 0,0 1 0,26-3 0,2 5 0,-30 3 0,0-2 0,0-1 0,0 0 0,0 0 0,18-7 0,42-21-1365,-52 19-5461</inkml:trace>
  <inkml:trace contextRef="#ctx0" brushRef="#br0" timeOffset="4280.94">932 1632 24575,'3'0'0,"2"3"0,-1 9 0,0 6 0,-1 3 0,-5 2 0,-6 4 0,-1 5 0,-3 7 0,-2 1 0,0 1 0,0 4 0,1-1 0,4-6 0,3-5 0,3-19 0</inkml:trace>
  <inkml:trace contextRef="#ctx0" brushRef="#br0" timeOffset="5358.95">869 1632 24575,'30'-1'0,"-18"0"0,0 0 0,-1 2 0,1-1 0,0 1 0,11 3 0,-20-3 0,0 0 0,0 0 0,0 0 0,0 1 0,0-1 0,-1 1 0,1-1 0,0 1 0,-1 0 0,0 0 0,1 0 0,-1 0 0,0 1 0,0-1 0,0 0 0,0 1 0,-1 0 0,1-1 0,-1 1 0,1 0 0,-1 0 0,0 0 0,1 5 0,3 21 0,-2 0 0,-1 0 0,-1 0 0,-1 0 0,-5 31 0,2-29 0,3-22 0,-1-1 0,0 1 0,0 0 0,-4 10 0,5-19-19,0 0-1,0 0 1,0 0-1,0 0 1,0 0-1,0 0 1,0-1-1,0 1 1,0 0-1,0 0 1,0 0-1,0 0 1,0 0-1,0 0 1,-1 0-1,1 0 1,0 0-1,0 0 1,0 0-1,0 0 1,0-1-1,0 1 1,0 0-1,0 0 1,0 0-1,0 0 1,-1 0-1,1 0 1,0 0-1,0 0 1,0 0-1,0 0 1,0 0-1,0 0 1,0 0-1,0 0 1,0 0-1,-1 0 1,1 0-1,0 0 1,0 0-1,0 0 1,0 0-1,0 0 1,0 0-1,0 1 1,0-1-1,0 0 1,-1 0-1,1 0 1,0 0-1,0 0 1,0 0-1,0 0 1,0 0-1,0 0 1,0 0-1,0 0 1,0 0-1,0 1 1,0-1-1,0 0 1,0 0-1,0 0 1,0 0-1,0 0 1,0 0-1,0 0 1,0 1-1,-4-13-6806</inkml:trace>
  <inkml:trace contextRef="#ctx0" brushRef="#br0" timeOffset="6533.34">1186 1526 24575,'1'-2'0,"1"-1"0,0 1 0,0 0 0,-1-1 0,1 1 0,-1-1 0,1 1 0,-1-1 0,0 1 0,0-1 0,-1 0 0,1 0 0,0 0 0,-1 1 0,1-5 0,-7-45 0,1 1 0,5 49 0,0-1 0,0 0 0,1 1 0,-1-1 0,1 1 0,0-1 0,0 1 0,0-1 0,0 1 0,0-1 0,0 1 0,1 0 0,-1 0 0,1-1 0,0 1 0,1-2 0,-2 4 0,0-1 0,0 0 0,0 0 0,-1 0 0,1 1 0,0-1 0,0 0 0,0 1 0,0-1 0,1 1 0,-1-1 0,0 1 0,0 0 0,0-1 0,0 1 0,0 0 0,0 0 0,1 0 0,-1 0 0,0 0 0,0 0 0,0 0 0,1 0 0,0 1 0,0-1 0,0 1 0,0 1 0,0-1 0,0 0 0,-1 0 0,1 1 0,0-1 0,-1 0 0,1 1 0,-1 0 0,0-1 0,2 4 0,2 2 0,-1 1 0,-1-1 0,0 1 0,0 0 0,0 0 0,1 8 0,1 19 0,-3-1 0,0 1 0,-5 43 0,1-15 0,0-39 0,2-20 0,-1 1 0,1-1 0,0 0 0,0 0 0,0 0 0,0 0 0,1 0 0,1 7 0,-1-10 0,0 1 0,0-1 0,0 1 0,0-1 0,0 0 0,1 0 0,-1 1 0,0-1 0,1 0 0,-1 0 0,0 0 0,1-1 0,0 1 0,-1 0 0,1 0 0,-1-1 0,1 1 0,0-1 0,-1 0 0,1 1 0,0-1 0,0 0 0,-1 0 0,1 0 0,2 0 0,138-3-1365,-118 2-5461</inkml:trace>
  <inkml:trace contextRef="#ctx0" brushRef="#br0" timeOffset="7039.98">2604 1505 24575,'-14'26'0,"-56"114"0,-90 257 0,128-290 0,15-51 0,-29 71 0,45-125-32,2-5 52,4-12-6,9-21-1381,5-14-5459</inkml:trace>
  <inkml:trace contextRef="#ctx0" brushRef="#br0" timeOffset="7949.17">2520 1357 24575,'7'0'0,"1"1"0,0 0 0,0 1 0,0 0 0,-1 0 0,1 0 0,-1 1 0,0 0 0,0 1 0,12 6 0,4 7 0,35 29 0,-49-38 0,27 26 0,-1 2 0,31 43 0,-19-22 0,-40-48 0,-1-1 0,0 1 0,-1 0 0,0 1 0,0-1 0,-1 1 0,0 0 0,0 0 0,-2 0 0,1 1 0,-1-1 0,0 1 0,-1-1 0,-1 1 0,1 0 0,-2-1 0,1 1 0,-2-1 0,1 1 0,-1-1 0,-1 1 0,-4 11 0,2-8 0,-1 0 0,0 0 0,-1 0 0,-1-1 0,0 0 0,-1 0 0,0-1 0,-1 0 0,0-1 0,-1 0 0,0 0 0,-1-2 0,0 1 0,-24 13 0,14-12 0,0-1 0,0-1 0,-47 11 0,-74 6 0,26-6 0,98-16 0,-83 14 0,101-17 0,0-1 0,-1 0 0,1 0 0,0 0 0,0 0 0,0 0 0,0 0 0,0 0 0,0 0 0,0 0 0,0-1 0,0 1 0,0 0 0,0-1 0,0 1 0,0-1 0,0 1 0,1-1 0,0 1 0,0 0 0,0-1 0,0 1 0,0-1 0,0 1 0,0 0 0,0-1 0,0 1 0,0 0 0,0-1 0,0 1 0,0 0 0,0-1 0,0 1 0,0 0 0,0-1 0,0 1 0,0 0 0,1-1 0,-1 1 0,0 0 0,0-1 0,0 1 0,1 0 0,-1 0 0,0-1 0,1 1 0,31-28 0,34-12-1365,10-3-5461</inkml:trace>
  <inkml:trace contextRef="#ctx0" brushRef="#br0" timeOffset="8783.23">3811 1484 24575,'3'0'0,"13"0"0,13 0 0,10 0 0,9 0 0,0 0 0,-2 0 0,-4 0 0,-6 0 0,-9 0-8191</inkml:trace>
  <inkml:trace contextRef="#ctx0" brushRef="#br0" timeOffset="9651">3917 1484 24575,'-2'0'0,"0"0"0,0 1 0,0-1 0,0 1 0,0-1 0,0 1 0,1 0 0,-1 0 0,0 0 0,1 0 0,-1 0 0,0 0 0,1 0 0,-1 1 0,1-1 0,0 0 0,-3 4 0,-18 29 0,19-29 0,-3 4 0,1-1 0,1 0 0,-1 0 0,1 0 0,-4 14 0,8-21 0,-1 1 0,1-1 0,-1 0 0,1 1 0,0-1 0,0 0 0,0 1 0,0-1 0,0 1 0,0-1 0,0 0 0,0 1 0,0-1 0,1 1 0,-1-1 0,0 0 0,1 1 0,-1-1 0,1 0 0,0 0 0,-1 1 0,1-1 0,0 0 0,0 0 0,0 0 0,0 0 0,0 0 0,0 0 0,0 0 0,0 0 0,0 0 0,0-1 0,1 1 0,-1 0 0,0-1 0,0 1 0,2 0 0,13 2 0,-1 0 0,1-1 0,-1 0 0,1-1 0,0-1 0,22-3 0,24 2 0,-59 1 0,-1 0 0,1 0 0,-1 0 0,1 0 0,-1 1 0,0-1 0,1 1 0,-1 0 0,0-1 0,1 1 0,-1 0 0,0 1 0,0-1 0,0 0 0,0 0 0,0 1 0,0 0 0,0-1 0,0 1 0,2 3 0,-3-2 0,1 0 0,0 0 0,-1 0 0,0 1 0,0-1 0,0 0 0,0 1 0,-1-1 0,0 1 0,1-1 0,-1 1 0,-1 6 0,-1 4 0,0 1 0,-1-1 0,-1 0 0,-1 0 0,-10 23 0,9-23 30,-1 1 0,-1-1 0,-13 18 0,19-29-123,-1 1 0,-1-1 1,1 1-1,0-1 0,-1 0 0,0 0 0,0 0 0,0-1 1,0 1-1,0-1 0,0 0 0,0 0 0,-1-1 1,1 1-1,-9 1 0,-5-2-6733</inkml:trace>
  <inkml:trace contextRef="#ctx0" brushRef="#br0" timeOffset="10095.7">5864 2034 24575,'-4'10'0,"-12"16"0,-21 16 0,-18 13 0,-22 14 0,-20 7 0,-14 5 0,-7-5 0,-4-11 0,10-17 0,11-16 0,8-14 0,5-10 0,10-10 0,12-8 0,13-6 0,12-8 0,13 1-8191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21T16:51:31.19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24575,'0'11'0,"3"14"0,2 10 0,3 25 0,4 19 0,0 12 0,-2 7 0,-2 6 0,-4 2 0,-1 3 0,-2-5 0,-1-8 0,0-16 0,-1-9 0,1-12 0,-1-16-8191</inkml:trace>
  <inkml:trace contextRef="#ctx0" brushRef="#br0" timeOffset="1000.6">1 255 24575,'87'-2'0,"-41"0"0,-1 1 0,1 3 0,85 14 0,-126-15 0,0 0 0,-1 0 0,1 1 0,0 0 0,-1 0 0,1 0 0,-1 0 0,0 0 0,0 1 0,0 0 0,0 0 0,0 0 0,0 0 0,-1 1 0,1-1 0,-1 1 0,0 0 0,0 0 0,-1 0 0,1 0 0,-1 1 0,0-1 0,0 1 0,0-1 0,-1 1 0,0 0 0,0 0 0,0 0 0,0-1 0,-1 1 0,1 0 0,-1 0 0,-1 0 0,1 0 0,-1 0 0,0 0 0,0-1 0,0 1 0,0 0 0,-1 0 0,0-1 0,0 1 0,0-1 0,-1 0 0,-5 8 0,-1 0 0,0 0 0,-1-1 0,0 0 0,-1 0 0,0-1 0,-17 11 0,21-15 0,-1-2 0,0 1 0,-1-1 0,1 0 0,-1-1 0,0 1 0,0-2 0,0 1 0,0-2 0,0 1 0,-13 0 0,-56-4 0,138 25 0,48 14 0,162 81 0,-254-108-105,0 0 0,0 1 0,-1 1 0,-1 0 0,0 1 0,0 1 0,-1 0 0,-1 1 0,-1 0 0,0 0 0,0 2 0,7 17 0,-6-11-6721</inkml:trace>
  <inkml:trace contextRef="#ctx0" brushRef="#br0" timeOffset="1404.23">1165 425 24575,'3'0'0,"6"0"0,7 0 0,6 0 0,2 0 0,4 0 0,1 0 0,3 0 0,6 0 0,2 0 0,-1 0 0,-2 0 0,-4 0 0,-4 0 0,-7 0-8191</inkml:trace>
  <inkml:trace contextRef="#ctx0" brushRef="#br0" timeOffset="1859.45">1335 700 24575,'3'0'0,"5"0"0,13 0 0,5 0 0,13 0 0,11-7 0,7-7 0,5-3 0,7-7 0,2-3 0,6-4 0,6-3 0,2-1 0,-5 0 0,-10-2 0,-17 5-8191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21T16:51:47.02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1260 24575,'3'0'0,"13"0"0,13 0 0,18 0 0,10 0 0,7 0 0,-4 0 0,-9 0 0,-9 0 0,-11 0-8191</inkml:trace>
  <inkml:trace contextRef="#ctx0" brushRef="#br0" timeOffset="409.12">44 1451 24575,'7'0'0,"9"0"0,14 0 0,15 0 0,15 0 0,11 0 0,1 0 0,6 0 0,-2 0 0,-1-4 0,-2-8 0,-6-9 0,-3-9 0,-6-6 0,-13 3-8191</inkml:trace>
  <inkml:trace contextRef="#ctx0" brushRef="#br0" timeOffset="1345.56">1758 647 24575,'23'68'0,"2"3"0,-2 1 0,-4 2 0,12 90 0,-25-102 0,-3 108 0,-3-167 0,0 0 0,0 0 0,-1 0 0,1 1 0,-1-1 0,0 0 0,1 0 0,-1 0 0,-1 0 0,1 0 0,0-1 0,-1 1 0,1 0 0,-1-1 0,0 1 0,0-1 0,-4 4 0,3-4 0,0 0 0,-1 0 0,1 0 0,-1-1 0,0 0 0,1 0 0,-1 0 0,0 0 0,0 0 0,1-1 0,-1 1 0,0-1 0,-7-1 0,5 1 0,0-1 0,1 0 0,-1 0 0,0 0 0,1-1 0,-1 1 0,1-1 0,-1-1 0,1 1 0,0-1 0,0 0 0,0 0 0,0-1 0,0 1 0,-7-9 0,10 10 0,0 0 0,0-1 0,1 1 0,-1 0 0,1-1 0,0 1 0,-1-1 0,1 1 0,0-1 0,1 0 0,-1 1 0,0-1 0,1 0 0,-1 0 0,1 1 0,0-1 0,0 0 0,0 0 0,0 0 0,1 1 0,-1-1 0,1 0 0,0 0 0,-1 1 0,1-1 0,0 1 0,1-1 0,-1 1 0,0-1 0,1 1 0,-1-1 0,1 1 0,0 0 0,0 0 0,2-2 0,2-2 0,0 1 0,1 0 0,0 0 0,0 0 0,0 1 0,1 0 0,-1 0 0,1 0 0,13-3 0,10-1 0,36-6 0,-37 8 0,67-10 0,-49 9 0,-1-2 0,67-22 0,-104 27 0,1-1 0,-1-1 0,-1 0 0,1 0 0,-1-1 0,0 0 0,0-1 0,-1 0 0,0 0 0,0 0 0,-1-1 0,0-1 0,10-17 0,-13 19 0,1-1 0,-1 1 0,0-1 0,-1 0 0,0-1 0,-1 1 0,1 0 0,-2-1 0,0 1 0,0-1 0,0 1 0,-1-1 0,-1 0 0,1 1 0,-2-1 0,-3-16 0,2 20 0,0 0 0,0 0 0,-1 0 0,1 1 0,-1 0 0,0-1 0,-1 1 0,1 1 0,-1-1 0,0 1 0,-1 0 0,1 0 0,0 0 0,-1 1 0,-9-5 0,1 1 0,-1 1 0,0 0 0,0 1 0,-1 1 0,-19-3 0,4 2 0,1 2 0,-1 2 0,0 0 0,1 2 0,-47 7 0,71-6 7,0-1 0,1 1 0,-1 0 0,0 1 0,1-1 1,0 1-1,-1 0 0,1 1 0,0-1 0,1 1 0,-1 0 0,0 0 0,1 0 0,0 1 0,0 0 0,-6 9 0,4-3-219,0 0 0,1 1 0,0 0-1,1 0 1,0 0 0,-3 24 0,3-8-6614</inkml:trace>
  <inkml:trace contextRef="#ctx0" brushRef="#br0" timeOffset="2766.16">2139 689 24575,'-6'6'0,"1"1"0,1 0 0,0 1 0,0-1 0,0 1 0,1 0 0,-3 9 0,-7 14 0,-20 53 0,2 1 0,-18 90 0,-36 104 0,61-215 0,1-1 0,-57 108 0,61-144 0,19-27 0,0 0 0,0 0 0,0 0 0,0 0 0,0-1 0,0 1 0,0 0 0,0 0 0,0 0 0,0 0 0,0-1 0,0 1 0,0 0 0,0 0 0,0 0 0,0 0 0,0-1 0,-1 1 0,1 0 0,0 0 0,0 0 0,0 0 0,0-1 0,0 1 0,0 0 0,0 0 0,-1 0 0,1 0 0,0 0 0,0 0 0,0 0 0,0 0 0,-1-1 0,1 1 0,0 0 0,0 0 0,0 0 0,0 0 0,-1 0 0,1 0 0,0 0 0,0 0 0,0 0 0,-1 0 0,1 0 0,0 0 0,0 0 0,0 0 0,0 0 0,-1 0 0,1 1 0,0-1 0,0 0 0,0 0 0,0 0 0,0 0 0,-1 0 0,1 0 0,0 0 0,0 1 0,2-16 0,1 0 0,0 1 0,1-1 0,10-21 0,-1-2 0,322-1055-564,-294 923 564,37-133 0,-78 301 4,0 1-1,1-1 1,0 0 0,-1 0-1,1 1 1,0-1 0,0 0-1,0 1 1,0-1 0,0 1-1,0-1 1,0 1-1,1-1 1,-1 1 0,0 0-1,1 0 1,-1 0 0,1 0-1,0 0 1,-1 0 0,1 0-1,0 0 1,2 0 0,-1 0 9,0 1 1,0 0 0,0 0 0,0 0-1,0 1 1,0-1 0,0 1 0,0 0-1,0 0 1,0 0 0,0 0 0,0 0 0,2 2-1,10 5 58,-1 2 0,0 0 0,24 22 0,-38-31-71,29 26 0,-2 2 0,-1 1 0,-2 1 0,0 1 0,-2 1 0,-2 1 0,-1 1 0,-2 0 0,-1 2 0,19 65 0,-29-76 0,0 1 0,-2 1 0,-1-1 0,-1 0 0,-1 1 0,-1-1 0,-5 29 0,2-35 0,-2 0 0,0 0 0,-1-1 0,-1 0 0,0 0 0,-2 0 0,-1-1 0,0 0 0,-23 30 0,13-24 0,-2 0 0,0-2 0,-2 0 0,0-2 0,-1-1 0,-53 32 0,56-39 0,0-2 0,0 0 0,-1-1 0,0-2 0,-1 0 0,0-2 0,0 0 0,-1-2 0,-40 2 0,47-5 0,0-2 0,0 0 0,0-1 0,1-1 0,-1-1 0,1 0 0,-1-1 0,1-1 0,0-1 0,1 0 0,0-1 0,0-1 0,-16-12 0,31 20 0,-1 0 0,1 0 0,0 0 0,0 0 0,0 0 0,0 0 0,0 0 0,0-1 0,0 1 0,0 0 0,0-1 0,1 1 0,-1 0 0,0-1 0,1 1 0,-1-1 0,0-2 0,1 3 0,1 1 0,-1-1 0,0 0 0,0 0 0,1 1 0,-1-1 0,0 0 0,1 1 0,-1-1 0,1 0 0,-1 1 0,1-1 0,-1 1 0,1-1 0,0 0 0,-1 1 0,1-1 0,-1 1 0,1 0 0,0-1 0,0 1 0,-1 0 0,1-1 0,1 1 0,5-2 0,0 0 0,-1 1 0,1 0 0,0 0 0,1 0 0,11 2 0,19 3 0,0 1 0,0 2 0,-1 2 0,67 25 0,140 78 0,-124-47 0,-3 5 0,-3 5 0,153 131 0,-245-186 0,-9-7 0,0-2 0,0 0 0,1-1 0,18 11 0,-27-19 0,-1 0 0,0 0 0,0 0 0,1-1 0,-1 0 0,1 0 0,-1 0 0,1 0 0,-1-1 0,1 1 0,0-1 0,-1-1 0,1 1 0,-1-1 0,1 1 0,-1-1 0,1 0 0,-1-1 0,1 1 0,5-4 0,10-7 0,-1-1 0,-1-1 0,0 0 0,-1-2 0,0 0 0,26-34 0,-21 25 0,112-139-1365,-77 87-5461</inkml:trace>
  <inkml:trace contextRef="#ctx0" brushRef="#br0" timeOffset="3605.12">3557 795 24575,'-38'38'0,"2"2"0,2 1 0,1 2 0,-30 55 0,44-63 0,1 1 0,3 0 0,0 2 0,3-1 0,1 1 0,-8 51 0,15-63 0,1 0 0,1 0 0,1 1 0,1-1 0,2 0 0,5 31 0,-5-46 0,1-1 0,0 1 0,0-1 0,1 0 0,0 0 0,1 0 0,0 0 0,0-1 0,1 0 0,1 0 0,-1 0 0,1-1 0,1 0 0,0 0 0,0-1 0,0 0 0,13 8 0,-4-6 0,0-1 0,0-1 0,0-1 0,1 0 0,0-1 0,1-1 0,-1-1 0,1 0 0,37-1 0,-26-2 0,1-2 0,-1-1 0,1-2 0,-1 0 0,40-14 0,-53 12 0,-1 0 0,1-2 0,-1 0 0,-1 0 0,0-1 0,0-1 0,-1-1 0,0 0 0,-1-1 0,-1 0 0,0-1 0,0-1 0,-2 1 0,0-2 0,14-27 0,-6 6 0,-2 0 0,-2-1 0,-2-1 0,-1 0 0,-1-1 0,3-43 0,-9 43 0,-2 0 0,-1 0 0,-3 0 0,-1 0 0,-1 0 0,-3 1 0,-1 0 0,-2 0 0,-2 0 0,-1 2 0,-2 0 0,-36-65 0,41 86 0,-1 0 0,0 0 0,-2 1 0,0 1 0,0 0 0,-1 1 0,-1 0 0,-18-12 0,21 17 0,-1 1 0,0 0 0,0 1 0,0 1 0,-1 0 0,0 0 0,0 1 0,0 1 0,0 1 0,0 0 0,-20-1 0,32 3 0,-23 0 0,0 0 0,0 2 0,-41 7 0,59-7 0,-1 0 0,1 0 0,0 1 0,1 0 0,-1 0 0,1 0 0,-1 1 0,1 0 0,0 1 0,0-1 0,1 1 0,-1 0 0,1 0 0,0 1 0,1 0 0,-8 10 0,7-5-114,0-1 1,1 1-1,0 0 0,0 0 0,2 1 1,-1-1-1,1 1 0,1-1 0,0 1 1,1 0-1,1 21 0,0-10-6712</inkml:trace>
  <inkml:trace contextRef="#ctx0" brushRef="#br0" timeOffset="4292.79">3642 1387 24575,'13'1'0,"-1"1"0,1 1 0,0 0 0,-1 1 0,1 0 0,-1 1 0,0 0 0,0 1 0,17 11 0,15 7 0,968 419 0,-805-367 0,-197-73 0,0-1 0,0 0 0,17 2 0,-26-4 1,-1 0-1,1 0 0,0 0 1,0 0-1,-1 0 0,1 1 1,0-1-1,-1-1 0,1 1 1,0 0-1,0 0 0,-1 0 1,1 0-1,0 0 0,-1-1 1,1 1-1,0 0 1,-1-1-1,1 1 0,0 0 1,-1-1-1,1 1 0,-1-1 1,1 1-1,-1-1 0,1 1 1,-1-1-1,1 1 0,-1-1 1,0 0-1,1 1 0,-1-1 1,0 1-1,1-1 0,-1 0 1,0 1-1,0-1 0,0 0 1,1 0-1,-1 1 1,0-2-1,-10-26-1380,-15-12-5446</inkml:trace>
  <inkml:trace contextRef="#ctx0" brushRef="#br0" timeOffset="5921.43">4679 520 24575,'-3'0'0,"0"1"0,1 0 0,0 0 0,-1 0 0,1 0 0,0 0 0,-1 1 0,1-1 0,0 1 0,-3 2 0,-8 5 0,-8 1 0,-1-1 0,0-1 0,0-2 0,0 0 0,-1-1 0,-27 2 0,-139 3 0,161-8 0,18-1 0,0-1 0,-1 1 0,1-2 0,0 1 0,0-1 0,0-1 0,-11-3 0,20 5 0,0 0 0,0-1 0,0 1 0,0 0 0,0-1 0,0 1 0,0-1 0,0 0 0,1 1 0,-1-1 0,0 0 0,0 1 0,1-1 0,-1 0 0,0 0 0,1 0 0,-1 0 0,1 0 0,-1 1 0,1-1 0,-1 0 0,1 0 0,0 0 0,0 0 0,-1 0 0,1 0 0,0 0 0,0 0 0,0 0 0,0-1 0,0 1 0,0 0 0,0 0 0,1 0 0,-1 0 0,0 0 0,0 0 0,1 0 0,-1 0 0,1 1 0,-1-1 0,1 0 0,-1 0 0,2-1 0,0-2 0,1 0 0,0 0 0,0 1 0,0-1 0,1 1 0,-1 0 0,1 0 0,7-5 0,1 3 0,0 0 0,0 0 0,0 1 0,1 0 0,-1 1 0,1 1 0,20-2 0,97 4 0,-85 1 0,40-1 0,80 3 0,-160-2 0,1-1 0,-1 1 0,1 0 0,-1 0 0,1 1 0,-1-1 0,0 1 0,1 0 0,-1 1 0,0-1 0,-1 1 0,1 0 0,0 0 0,-1 1 0,0-1 0,6 7 0,-5-4 0,0 1 0,-1-1 0,0 1 0,0 0 0,0 1 0,-1-1 0,0 1 0,-1-1 0,1 1 0,0 10 0,1 9 0,-2 1 0,-1-1 0,-1 1 0,-2-1 0,-7 44 0,7-58 0,-1 0 0,0 0 0,-1 0 0,0 0 0,-1-1 0,0 1 0,-1-1 0,-1-1 0,0 1 0,-10 12 0,12-18 0,-1 0 0,1 0 0,-1-1 0,-1 0 0,1 0 0,-1 0 0,1-1 0,-1 0 0,0 0 0,-1-1 0,1 0 0,-1 0 0,1-1 0,-1 0 0,0 0 0,0-1 0,0 0 0,-10 0 0,11-1 0,4 1 0,0-1 0,0 1 0,0-1 0,0 0 0,0 0 0,0 0 0,1-1 0,-1 1 0,0-1 0,0 0 0,0 0 0,0 0 0,-4-2 0,7 3 0,0-1 0,0 1 0,0 0 0,0-1 0,0 1 0,0 0 0,0 0 0,0-1 0,0 1 0,0 0 0,0-1 0,1 1 0,-1 0 0,0 0 0,0-1 0,0 1 0,0 0 0,1 0 0,-1 0 0,0-1 0,0 1 0,1 0 0,-1 0 0,0 0 0,0 0 0,1-1 0,-1 1 0,0 0 0,1 0 0,-1 0 0,0 0 0,0 0 0,1 0 0,-1 0 0,1 0 0,14-4 0,45-3 0,1 2 0,119 7 0,-167-2 0,31 4 0,65 14 0,15 1 0,-115-18-136,0-1-1,0 0 1,0 0-1,0-1 1,0 0-1,0 0 1,-1-1-1,1 0 0,11-5 1,-2-2-6690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21T16:51:45.647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24575,'8'10'0,"-1"0"0,0 1 0,0 0 0,-1 0 0,0 0 0,-1 1 0,-1 0 0,1 0 0,-2 1 0,4 22 0,-2-15 0,15 75 0,-5 1 0,-4 1 0,-3 0 0,-11 178 0,-77 386 0,64-553 0,10-78 0,13-58 0,35-101 0,7 2 0,4 1 0,88-147 0,-140 272 0,6-12 0,1 0 0,1 0 0,0 1 0,18-20 0,-24 29 0,0 1 0,0-1 0,0 1 0,0 0 0,0 0 0,1 0 0,-1 0 0,1 0 0,-1 1 0,1 0 0,0 0 0,0 0 0,-1 0 0,1 0 0,0 1 0,0 0 0,0-1 0,0 1 0,0 1 0,-1-1 0,1 1 0,0-1 0,7 4 0,-2-1 0,0 1 0,0 1 0,0 0 0,-1 0 0,0 1 0,0 0 0,-1 0 0,1 1 0,-1-1 0,-1 2 0,1-1 0,-1 1 0,-1 0 0,1 0 0,-1 1 0,5 13 0,-1-2 0,-1 0 0,-1 0 0,-1 0 0,-1 1 0,-1 0 0,3 36 0,-4-28 0,-2 0 0,-2 1 0,0-1 0,-2 0 0,-1-1 0,-1 1 0,-2 0 0,-1-1 0,-11 27 0,16-49-87,0 2-168,-1 0-1,1 0 0,0 1 1,-2 14-1,4-4-6570</inkml:trace>
  <inkml:trace contextRef="#ctx0" brushRef="#br0" timeOffset="610.31">996 1271 24575,'-4'0'0,"0"1"0,0 0 0,0 0 0,0 0 0,1 0 0,-1 1 0,1-1 0,-1 1 0,1 0 0,-1 0 0,1 0 0,0 1 0,-4 3 0,-2 2 0,1 0 0,1 0 0,-11 15 0,6-3 0,0 0 0,1 1 0,1 1 0,2-1 0,0 2 0,1-1 0,1 1 0,-5 37 0,4 15 0,2 101 0,4-81 0,1-88 15,-1 0 0,1 0 0,-1 0 0,-1-1 0,1 1 0,-1 0 0,-3 7 0,4-13-61,0 1-1,1 0 1,-1-1-1,0 1 1,0-1 0,0 1-1,0-1 1,-1 1-1,1-1 1,0 0 0,-1 0-1,1 0 1,0 0-1,-1 0 1,0 0-1,1 0 1,-1 0 0,1 0-1,-1-1 1,0 1-1,1-1 1,-1 1 0,0-1-1,0 0 1,0 1-1,1-1 1,-1 0 0,0 0-1,0 0 1,0-1-1,-2 0 1,-19-5-6780</inkml:trace>
  <inkml:trace contextRef="#ctx0" brushRef="#br0" timeOffset="984.03">636 1715 24575,'3'0'0,"5"0"0,13 0 0,12 0 0,8 0 0,5 0 0,-2 0 0,-2 0 0,-4 0 0,-5 0 0,-4 0 0,-4-4 0,1-4 0,4-9 0,-4 0-8191</inkml:trace>
</inkml: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B63FD-8530-41AC-AF8C-59A1794850BF}">
  <dimension ref="A1:M186"/>
  <sheetViews>
    <sheetView tabSelected="1" workbookViewId="0">
      <selection activeCell="G14" sqref="G14"/>
    </sheetView>
  </sheetViews>
  <sheetFormatPr defaultRowHeight="14.4" x14ac:dyDescent="0.3"/>
  <cols>
    <col min="2" max="2" width="35" customWidth="1"/>
    <col min="4" max="4" width="23.109375" customWidth="1"/>
    <col min="6" max="6" width="22.88671875" customWidth="1"/>
    <col min="8" max="8" width="15" customWidth="1"/>
    <col min="9" max="9" width="14.77734375" customWidth="1"/>
    <col min="10" max="10" width="23.21875" customWidth="1"/>
  </cols>
  <sheetData>
    <row r="1" spans="1:13" ht="36.6" thickBot="1" x14ac:dyDescent="0.4">
      <c r="B1" s="1" t="s">
        <v>0</v>
      </c>
      <c r="C1" s="2" t="s">
        <v>1</v>
      </c>
      <c r="D1" s="3" t="s">
        <v>2</v>
      </c>
      <c r="E1" s="2" t="s">
        <v>3</v>
      </c>
      <c r="F1" s="3" t="s">
        <v>4</v>
      </c>
      <c r="G1" s="2" t="s">
        <v>5</v>
      </c>
      <c r="H1" s="3" t="s">
        <v>6</v>
      </c>
      <c r="I1" s="3" t="s">
        <v>7</v>
      </c>
      <c r="J1" s="4" t="s">
        <v>8</v>
      </c>
    </row>
    <row r="2" spans="1:13" ht="18.600000000000001" thickBot="1" x14ac:dyDescent="0.4">
      <c r="A2" t="s">
        <v>9</v>
      </c>
      <c r="B2" s="5">
        <f>32.25/1000</f>
        <v>3.2250000000000001E-2</v>
      </c>
      <c r="C2" s="6">
        <v>0.29599999999999999</v>
      </c>
      <c r="D2" s="9">
        <f>B2/(PI()*C2^2/4)</f>
        <v>0.46865841076640113</v>
      </c>
      <c r="E2" s="10">
        <v>314</v>
      </c>
      <c r="F2" s="9">
        <f>ABS(C2*D2/(1.13*10^-6))</f>
        <v>122763.61910341129</v>
      </c>
      <c r="G2" s="8">
        <f>0.0005/C2</f>
        <v>1.6891891891891893E-3</v>
      </c>
      <c r="H2" s="11">
        <f>0.25/((LOG(5.74/(F2^0.9)+G2/3.7))^2)</f>
        <v>2.4164475505073543E-2</v>
      </c>
      <c r="I2" s="12">
        <f>8*H2*E2/(9.81*PI()^2*C2^5)</f>
        <v>275.91143511202654</v>
      </c>
      <c r="J2" s="12">
        <f>I2*B2^2</f>
        <v>0.28696513698120207</v>
      </c>
      <c r="K2" s="13"/>
    </row>
    <row r="3" spans="1:13" ht="18.600000000000001" thickBot="1" x14ac:dyDescent="0.4">
      <c r="A3" t="s">
        <v>10</v>
      </c>
      <c r="B3" s="5">
        <f>10.75/1000</f>
        <v>1.0749999999999999E-2</v>
      </c>
      <c r="C3" s="7">
        <v>0.2034</v>
      </c>
      <c r="D3" s="9">
        <f t="shared" ref="D3:D5" si="0">B3/(PI()*C3^2/4)</f>
        <v>0.33083898953539576</v>
      </c>
      <c r="E3" s="10">
        <v>314</v>
      </c>
      <c r="F3" s="9">
        <f t="shared" ref="F3:F5" si="1">ABS(C3*D3/(1.13*10^-6))</f>
        <v>59551.018116371255</v>
      </c>
      <c r="G3" s="8">
        <f t="shared" ref="G3:G5" si="2">0.0005/C3</f>
        <v>2.458210422812193E-3</v>
      </c>
      <c r="H3" s="11">
        <f t="shared" ref="H3:H5" si="3">0.25/((LOG(5.74/(F3^0.9)+G3/3.7))^2)</f>
        <v>2.7401146528139093E-2</v>
      </c>
      <c r="I3" s="12">
        <f>8*H3*E3/(9.81*PI()^2*C3^5)</f>
        <v>2042.0429601600219</v>
      </c>
      <c r="J3" s="12">
        <f t="shared" ref="J3:J5" si="4">I3*B3^2</f>
        <v>0.2359835895834925</v>
      </c>
      <c r="L3" s="15">
        <f>J2+J3</f>
        <v>0.5229487265646946</v>
      </c>
    </row>
    <row r="4" spans="1:13" ht="18.600000000000001" thickBot="1" x14ac:dyDescent="0.4">
      <c r="A4" t="s">
        <v>11</v>
      </c>
      <c r="B4" s="5">
        <f>B2</f>
        <v>3.2250000000000001E-2</v>
      </c>
      <c r="C4" s="6">
        <v>0.29599999999999999</v>
      </c>
      <c r="D4" s="9">
        <f t="shared" si="0"/>
        <v>0.46865841076640113</v>
      </c>
      <c r="E4" s="10">
        <v>314</v>
      </c>
      <c r="F4" s="9">
        <f t="shared" si="1"/>
        <v>122763.61910341129</v>
      </c>
      <c r="G4" s="8">
        <f t="shared" si="2"/>
        <v>1.6891891891891893E-3</v>
      </c>
      <c r="H4" s="11">
        <f t="shared" si="3"/>
        <v>2.4164475505073543E-2</v>
      </c>
      <c r="I4" s="12">
        <f t="shared" ref="I3:I5" si="5">8*H4*E4/(9.81*PI()^2*C4^5)</f>
        <v>275.91143511202654</v>
      </c>
      <c r="J4" s="12">
        <f t="shared" si="4"/>
        <v>0.28696513698120207</v>
      </c>
    </row>
    <row r="5" spans="1:13" ht="18.600000000000001" thickBot="1" x14ac:dyDescent="0.4">
      <c r="A5" t="s">
        <v>12</v>
      </c>
      <c r="B5" s="5">
        <f>B3</f>
        <v>1.0749999999999999E-2</v>
      </c>
      <c r="C5" s="7">
        <v>0.2034</v>
      </c>
      <c r="D5" s="9">
        <f t="shared" si="0"/>
        <v>0.33083898953539576</v>
      </c>
      <c r="E5" s="10">
        <v>314</v>
      </c>
      <c r="F5" s="9">
        <f t="shared" si="1"/>
        <v>59551.018116371255</v>
      </c>
      <c r="G5" s="8">
        <f t="shared" si="2"/>
        <v>2.458210422812193E-3</v>
      </c>
      <c r="H5" s="11">
        <f t="shared" si="3"/>
        <v>2.7401146528139093E-2</v>
      </c>
      <c r="I5" s="12">
        <f t="shared" si="5"/>
        <v>2042.0429601600219</v>
      </c>
      <c r="J5" s="12">
        <f t="shared" si="4"/>
        <v>0.2359835895834925</v>
      </c>
      <c r="L5" s="15">
        <f>J4+J5</f>
        <v>0.5229487265646946</v>
      </c>
    </row>
    <row r="6" spans="1:13" s="16" customFormat="1" x14ac:dyDescent="0.3"/>
    <row r="7" spans="1:13" s="16" customFormat="1" x14ac:dyDescent="0.3"/>
    <row r="8" spans="1:13" s="16" customFormat="1" x14ac:dyDescent="0.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s="16" customFormat="1" ht="18.600000000000001" thickBot="1" x14ac:dyDescent="0.4">
      <c r="A9" s="18"/>
      <c r="B9" s="18"/>
      <c r="C9" s="18"/>
      <c r="D9" s="18"/>
      <c r="E9" s="18"/>
      <c r="F9" s="18"/>
      <c r="G9" s="18"/>
      <c r="H9" s="18"/>
      <c r="I9" s="18"/>
      <c r="J9" s="18"/>
      <c r="K9" s="17"/>
      <c r="L9" s="17"/>
      <c r="M9" s="17"/>
    </row>
    <row r="10" spans="1:13" s="16" customFormat="1" ht="18.600000000000001" thickBot="1" x14ac:dyDescent="0.4">
      <c r="A10" s="19"/>
      <c r="B10" s="5">
        <v>8.5999999999999993E-2</v>
      </c>
      <c r="C10" s="6">
        <v>0.35260000000000002</v>
      </c>
      <c r="D10" s="9">
        <f>B10/(PI()*C10^2/4)</f>
        <v>0.88073236081455009</v>
      </c>
      <c r="E10" s="10">
        <v>200</v>
      </c>
      <c r="F10" s="9">
        <f>ABS(C10*D10/(1.13*10^-6))</f>
        <v>274819.6729408942</v>
      </c>
      <c r="G10" s="8">
        <f>0.0005/C10</f>
        <v>1.4180374361883153E-3</v>
      </c>
      <c r="H10" s="11">
        <f>0.25/((LOG(5.74/(F10^0.9)+G10/3.7))^2)</f>
        <v>2.2400576515578648E-2</v>
      </c>
      <c r="I10" s="12">
        <f>8*H10*E10/(9.81*PI()^2*C10^5)</f>
        <v>67.920189014207551</v>
      </c>
      <c r="J10" s="12">
        <f>I10*B10^2</f>
        <v>0.502337717949079</v>
      </c>
      <c r="K10" s="17"/>
      <c r="L10" s="17"/>
      <c r="M10" s="17"/>
    </row>
    <row r="11" spans="1:13" s="16" customFormat="1" x14ac:dyDescent="0.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 s="16" customFormat="1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s="16" customFormat="1" x14ac:dyDescent="0.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 s="16" customFormat="1" x14ac:dyDescent="0.3">
      <c r="A14" s="17"/>
      <c r="B14"/>
      <c r="C14" t="s">
        <v>13</v>
      </c>
      <c r="D14" t="s">
        <v>14</v>
      </c>
      <c r="E14" t="s">
        <v>15</v>
      </c>
      <c r="F14" t="s">
        <v>16</v>
      </c>
      <c r="G14" s="17"/>
      <c r="H14" s="17"/>
      <c r="I14" s="17"/>
      <c r="J14" s="17"/>
      <c r="K14" s="17"/>
      <c r="L14" s="17"/>
      <c r="M14" s="17"/>
    </row>
    <row r="15" spans="1:13" s="16" customFormat="1" x14ac:dyDescent="0.3">
      <c r="A15" s="17"/>
      <c r="B15" t="s">
        <v>17</v>
      </c>
      <c r="C15" s="20">
        <v>100</v>
      </c>
      <c r="D15" s="15">
        <f>J10</f>
        <v>0.502337717949079</v>
      </c>
      <c r="E15"/>
      <c r="F15"/>
      <c r="G15" s="17"/>
      <c r="H15" s="17"/>
      <c r="I15" s="17"/>
      <c r="J15" s="17"/>
      <c r="K15" s="17"/>
      <c r="L15" s="17"/>
      <c r="M15" s="17"/>
    </row>
    <row r="16" spans="1:13" s="16" customFormat="1" x14ac:dyDescent="0.3">
      <c r="A16" s="17"/>
      <c r="B16" t="s">
        <v>18</v>
      </c>
      <c r="C16">
        <f>C15-D15</f>
        <v>99.497662282050925</v>
      </c>
      <c r="D16"/>
      <c r="E16">
        <v>70</v>
      </c>
      <c r="F16">
        <f>C16-E16</f>
        <v>29.497662282050925</v>
      </c>
      <c r="G16" s="17"/>
      <c r="H16" s="17"/>
      <c r="I16" s="17"/>
      <c r="J16" s="17"/>
      <c r="K16" s="17"/>
      <c r="L16" s="17"/>
      <c r="M16" s="17"/>
    </row>
    <row r="17" spans="1:13" s="16" customFormat="1" x14ac:dyDescent="0.3">
      <c r="A17" s="17"/>
      <c r="B17" t="s">
        <v>19</v>
      </c>
      <c r="C17"/>
      <c r="D17"/>
      <c r="E17"/>
      <c r="F17"/>
      <c r="G17" s="17"/>
      <c r="H17" s="17"/>
      <c r="I17" s="17"/>
      <c r="J17" s="17"/>
      <c r="K17" s="17"/>
      <c r="L17" s="17"/>
      <c r="M17" s="17"/>
    </row>
    <row r="18" spans="1:13" s="16" customFormat="1" x14ac:dyDescent="0.3">
      <c r="A18" s="17"/>
      <c r="B18" t="s">
        <v>20</v>
      </c>
      <c r="C18"/>
      <c r="D18"/>
      <c r="E18"/>
      <c r="F18"/>
      <c r="G18" s="17"/>
      <c r="H18" s="17"/>
      <c r="I18" s="17"/>
      <c r="J18" s="17"/>
      <c r="K18" s="17"/>
      <c r="L18" s="17"/>
      <c r="M18" s="17"/>
    </row>
    <row r="19" spans="1:13" s="16" customFormat="1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3" s="16" customFormat="1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1:13" s="16" customFormat="1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s="16" customFormat="1" x14ac:dyDescent="0.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s="16" customFormat="1" x14ac:dyDescent="0.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3" s="16" customFormat="1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s="16" customFormat="1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s="16" customFormat="1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s="16" customFormat="1" x14ac:dyDescent="0.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s="16" customFormat="1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3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3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  <row r="33" spans="1:13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spans="1:13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1:13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spans="1:13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spans="1:13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spans="1:13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1:13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1:13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1:13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13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13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Michail Spiliotis</dc:creator>
  <cp:lastModifiedBy>Michail Spiliotis</cp:lastModifiedBy>
  <dcterms:created xsi:type="dcterms:W3CDTF">2026-06-21T16:48:49Z</dcterms:created>
  <dcterms:modified xsi:type="dcterms:W3CDTF">2026-06-21T18:00:30Z</dcterms:modified>
</cp:coreProperties>
</file>