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<sst xmlns="http://schemas.openxmlformats.org/spreadsheetml/2006/main" count="117" uniqueCount="39">
  <si>
    <t>I</t>
  </si>
  <si>
    <t>q</t>
  </si>
  <si>
    <t>D</t>
  </si>
  <si>
    <t>v</t>
  </si>
  <si>
    <t>L</t>
  </si>
  <si>
    <t>Re</t>
  </si>
  <si>
    <t>k/D</t>
  </si>
  <si>
    <t>f</t>
  </si>
  <si>
    <t>R</t>
  </si>
  <si>
    <r>
      <t>h</t>
    </r>
    <r>
      <rPr>
        <sz val="8"/>
        <rFont val="Arial"/>
        <family val="2"/>
      </rPr>
      <t>f</t>
    </r>
  </si>
  <si>
    <t>x</t>
  </si>
  <si>
    <t>AB</t>
  </si>
  <si>
    <t>D1</t>
  </si>
  <si>
    <t>v1</t>
  </si>
  <si>
    <t>RE1</t>
  </si>
  <si>
    <t>k1/D1</t>
  </si>
  <si>
    <t>f1</t>
  </si>
  <si>
    <t>h1</t>
  </si>
  <si>
    <t>ΒΓ</t>
  </si>
  <si>
    <t>D2</t>
  </si>
  <si>
    <t>v2</t>
  </si>
  <si>
    <t>RE2</t>
  </si>
  <si>
    <t>k1/D2</t>
  </si>
  <si>
    <t>f2</t>
  </si>
  <si>
    <t>h2</t>
  </si>
  <si>
    <t>D3</t>
  </si>
  <si>
    <t>v3</t>
  </si>
  <si>
    <t>RE3</t>
  </si>
  <si>
    <t>k1/D3</t>
  </si>
  <si>
    <t>f3</t>
  </si>
  <si>
    <t>h3</t>
  </si>
  <si>
    <t>D4</t>
  </si>
  <si>
    <t>v4</t>
  </si>
  <si>
    <t>RE4</t>
  </si>
  <si>
    <t>k1/D4</t>
  </si>
  <si>
    <t>f4</t>
  </si>
  <si>
    <t>h4</t>
  </si>
  <si>
    <t>ΓΔ</t>
  </si>
  <si>
    <t>ΔΑ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</si>
</sst>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0.0000"/>
    <numFmt numFmtId="174" formatCode="0.000"/>
    <numFmt numFmtId="175" formatCode="0.00000"/>
  </numFmts>
  <fonts count="39">
    <font>
      <sz val="10"/>
      <name val="Arial"/>
      <family val="0"/>
    </font>
    <font>
      <sz val="20"/>
      <name val="Symbol"/>
      <family val="1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3">
    <xf numFmtId="0" fontId="0" fillId="0" borderId="0" xfId="0" applyAlignment="1">
      <alignment/>
    </xf>
    <xf numFmtId="172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49" fontId="4" fillId="0" borderId="14" xfId="0" applyNumberFormat="1" applyFont="1" applyBorder="1" applyAlignment="1">
      <alignment/>
    </xf>
    <xf numFmtId="173" fontId="0" fillId="0" borderId="14" xfId="0" applyNumberFormat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0" xfId="0" applyNumberFormat="1" applyAlignment="1">
      <alignment/>
    </xf>
    <xf numFmtId="172" fontId="0" fillId="0" borderId="16" xfId="0" applyNumberFormat="1" applyBorder="1" applyAlignment="1">
      <alignment/>
    </xf>
    <xf numFmtId="49" fontId="4" fillId="0" borderId="17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173" fontId="0" fillId="0" borderId="17" xfId="0" applyNumberFormat="1" applyBorder="1" applyAlignment="1">
      <alignment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175" fontId="0" fillId="0" borderId="19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75" fontId="0" fillId="0" borderId="0" xfId="0" applyNumberForma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zoomScalePageLayoutView="0" workbookViewId="0" topLeftCell="A1">
      <selection activeCell="N3" sqref="N3"/>
    </sheetView>
  </sheetViews>
  <sheetFormatPr defaultColWidth="9.140625" defaultRowHeight="12.75"/>
  <cols>
    <col min="1" max="1" width="10.421875" style="0" bestFit="1" customWidth="1"/>
    <col min="3" max="3" width="4.00390625" style="0" customWidth="1"/>
    <col min="4" max="4" width="9.28125" style="0" bestFit="1" customWidth="1"/>
    <col min="6" max="7" width="9.28125" style="0" bestFit="1" customWidth="1"/>
    <col min="8" max="8" width="1.57421875" style="0" customWidth="1"/>
    <col min="9" max="9" width="12.7109375" style="0" customWidth="1"/>
    <col min="10" max="10" width="1.28515625" style="0" customWidth="1"/>
    <col min="11" max="11" width="9.28125" style="0" bestFit="1" customWidth="1"/>
    <col min="13" max="13" width="9.28125" style="0" bestFit="1" customWidth="1"/>
    <col min="14" max="14" width="9.8515625" style="0" bestFit="1" customWidth="1"/>
    <col min="15" max="15" width="4.140625" style="0" customWidth="1"/>
    <col min="16" max="18" width="9.28125" style="0" bestFit="1" customWidth="1"/>
  </cols>
  <sheetData>
    <row r="1" spans="1:17" ht="26.25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8" ht="15">
      <c r="A2" s="5" t="s">
        <v>1</v>
      </c>
      <c r="B2" s="6"/>
      <c r="C2" s="6"/>
      <c r="D2" s="6" t="s">
        <v>2</v>
      </c>
      <c r="E2" s="6"/>
      <c r="F2" s="6" t="s">
        <v>3</v>
      </c>
      <c r="G2" s="6" t="s">
        <v>4</v>
      </c>
      <c r="H2" s="6"/>
      <c r="I2" s="6" t="s">
        <v>5</v>
      </c>
      <c r="J2" s="6"/>
      <c r="K2" s="7" t="s">
        <v>6</v>
      </c>
      <c r="L2" s="6"/>
      <c r="M2" s="6" t="s">
        <v>7</v>
      </c>
      <c r="N2" s="6" t="s">
        <v>8</v>
      </c>
      <c r="O2" s="6"/>
      <c r="P2" s="8" t="s">
        <v>9</v>
      </c>
      <c r="Q2" s="9" t="s">
        <v>10</v>
      </c>
      <c r="R2">
        <v>100</v>
      </c>
    </row>
    <row r="3" spans="1:18" ht="12.75">
      <c r="A3" s="5">
        <v>0.03375</v>
      </c>
      <c r="B3" s="10" t="s">
        <v>11</v>
      </c>
      <c r="C3" s="7" t="s">
        <v>12</v>
      </c>
      <c r="D3" s="11">
        <v>0.2262</v>
      </c>
      <c r="E3" s="7" t="s">
        <v>13</v>
      </c>
      <c r="F3" s="11">
        <f>A3/(3.14*(D3^2)/4)</f>
        <v>0.8402701179376248</v>
      </c>
      <c r="G3" s="7">
        <v>314.16</v>
      </c>
      <c r="H3" s="7" t="s">
        <v>14</v>
      </c>
      <c r="I3" s="7">
        <f>ABS(F3*D3/(1*10^-6))</f>
        <v>190069.10067749076</v>
      </c>
      <c r="J3" s="7" t="s">
        <v>15</v>
      </c>
      <c r="K3" s="11">
        <f>0.0002/D3</f>
        <v>0.0008841732979664014</v>
      </c>
      <c r="L3" s="7" t="s">
        <v>16</v>
      </c>
      <c r="M3" s="12">
        <f>0.25/((LOG(5.74/(I3^0.9)+K3/3.72))^2)</f>
        <v>0.020772845880972966</v>
      </c>
      <c r="N3" s="12">
        <f>8*M3*G3/(9.81*3.14*3.14*D3^5)</f>
        <v>911.4766925661617</v>
      </c>
      <c r="O3" s="7" t="s">
        <v>17</v>
      </c>
      <c r="P3" s="12">
        <f>N3*A3*ABS(A3)</f>
        <v>1.0382289201261437</v>
      </c>
      <c r="Q3" s="13">
        <f>N3*ABS(A3)*2</f>
        <v>61.52467674821592</v>
      </c>
      <c r="R3" s="14">
        <f>R2-P3</f>
        <v>98.96177107987386</v>
      </c>
    </row>
    <row r="4" spans="1:18" ht="12.75">
      <c r="A4" s="5">
        <v>0.01125</v>
      </c>
      <c r="B4" s="10" t="s">
        <v>18</v>
      </c>
      <c r="C4" s="7" t="s">
        <v>19</v>
      </c>
      <c r="D4" s="11">
        <v>0.2034</v>
      </c>
      <c r="E4" s="7" t="s">
        <v>20</v>
      </c>
      <c r="F4" s="11">
        <f>A4/(3.14*D4^2/4)</f>
        <v>0.34640246079874193</v>
      </c>
      <c r="G4" s="7">
        <v>314.16</v>
      </c>
      <c r="H4" s="7" t="s">
        <v>21</v>
      </c>
      <c r="I4" s="7">
        <f>ABS(F4*D4/(1*10^-6))</f>
        <v>70458.2605264641</v>
      </c>
      <c r="J4" s="7" t="s">
        <v>22</v>
      </c>
      <c r="K4" s="11">
        <f>0.0002/D4</f>
        <v>0.0009832841691248771</v>
      </c>
      <c r="L4" s="7" t="s">
        <v>23</v>
      </c>
      <c r="M4" s="12">
        <f>0.25/((LOG(5.74/(I4^0.9)+K4/3.72))^2)</f>
        <v>0.02309920115509671</v>
      </c>
      <c r="N4" s="12">
        <f>8*M4*G4/(9.81*3.14*3.14*D4^5)</f>
        <v>1724.0695821543868</v>
      </c>
      <c r="O4" s="7" t="s">
        <v>24</v>
      </c>
      <c r="P4" s="12">
        <f>N4*A4*ABS(A4)</f>
        <v>0.21820255649141457</v>
      </c>
      <c r="Q4" s="13">
        <f>N4*ABS(A4)*2</f>
        <v>38.7915655984737</v>
      </c>
      <c r="R4" s="14">
        <f>R3-P4</f>
        <v>98.74356852338244</v>
      </c>
    </row>
    <row r="5" spans="1:18" ht="12.75">
      <c r="A5" s="5">
        <v>-0.01125</v>
      </c>
      <c r="B5" s="10" t="s">
        <v>37</v>
      </c>
      <c r="C5" s="7" t="s">
        <v>25</v>
      </c>
      <c r="D5" s="11">
        <v>0.2034</v>
      </c>
      <c r="E5" s="7" t="s">
        <v>26</v>
      </c>
      <c r="F5" s="11">
        <f>A5/(3.14*D5^2/4)</f>
        <v>-0.34640246079874193</v>
      </c>
      <c r="G5" s="7">
        <v>314.16</v>
      </c>
      <c r="H5" s="7" t="s">
        <v>27</v>
      </c>
      <c r="I5" s="7">
        <f>ABS(F5*D5/(1*10^-6))</f>
        <v>70458.2605264641</v>
      </c>
      <c r="J5" s="7" t="s">
        <v>28</v>
      </c>
      <c r="K5" s="11">
        <f>0.0002/D5</f>
        <v>0.0009832841691248771</v>
      </c>
      <c r="L5" s="7" t="s">
        <v>29</v>
      </c>
      <c r="M5" s="12">
        <f>0.25/((LOG(5.74/(I5^0.9)+K5/3.72))^2)</f>
        <v>0.02309920115509671</v>
      </c>
      <c r="N5" s="12">
        <f>8*M5*G5/(9.81*3.14*3.14*D5^5)</f>
        <v>1724.0695821543868</v>
      </c>
      <c r="O5" s="7" t="s">
        <v>30</v>
      </c>
      <c r="P5" s="12">
        <f>N5*A5*ABS(A5)</f>
        <v>-0.21820255649141457</v>
      </c>
      <c r="Q5" s="13">
        <f>N5*ABS(A5)*2</f>
        <v>38.7915655984737</v>
      </c>
      <c r="R5" s="14">
        <f>R6+P5</f>
        <v>98.74356852338244</v>
      </c>
    </row>
    <row r="6" spans="1:18" ht="13.5" thickBot="1">
      <c r="A6" s="15">
        <v>-0.03375</v>
      </c>
      <c r="B6" s="16" t="s">
        <v>38</v>
      </c>
      <c r="C6" s="17" t="s">
        <v>31</v>
      </c>
      <c r="D6" s="18">
        <v>0.2262</v>
      </c>
      <c r="E6" s="17" t="s">
        <v>32</v>
      </c>
      <c r="F6" s="11">
        <f>A6/(3.14*D6^2/4)</f>
        <v>-0.8402701179376248</v>
      </c>
      <c r="G6" s="7">
        <v>314.16</v>
      </c>
      <c r="H6" s="17" t="s">
        <v>33</v>
      </c>
      <c r="I6" s="7">
        <f>ABS(F6*D6/(1*10^-6))</f>
        <v>190069.10067749076</v>
      </c>
      <c r="J6" s="17" t="s">
        <v>34</v>
      </c>
      <c r="K6" s="11">
        <f>0.0002/D6</f>
        <v>0.0008841732979664014</v>
      </c>
      <c r="L6" s="17" t="s">
        <v>35</v>
      </c>
      <c r="M6" s="19">
        <f>0.25/((LOG(5.74/(I6^0.9)+K6/3.72))^2)</f>
        <v>0.020772845880972966</v>
      </c>
      <c r="N6" s="19">
        <f>8*M6*G6/(9.81*3.14*3.14*D6^5)</f>
        <v>911.4766925661617</v>
      </c>
      <c r="O6" s="17" t="s">
        <v>36</v>
      </c>
      <c r="P6" s="19">
        <f>N6*A6*ABS(A6)</f>
        <v>-1.0382289201261437</v>
      </c>
      <c r="Q6" s="20">
        <f>N6*ABS(A6)*2</f>
        <v>61.52467674821592</v>
      </c>
      <c r="R6" s="14">
        <f>R2+P6</f>
        <v>98.96177107987386</v>
      </c>
    </row>
    <row r="7" spans="1:17" ht="13.5" thickBot="1">
      <c r="A7" s="21">
        <v>0</v>
      </c>
      <c r="B7" s="22"/>
      <c r="M7" s="14"/>
      <c r="N7" s="14"/>
      <c r="P7" s="23">
        <f>-SUM(P3:P6)/SUM(Q3:Q6)</f>
        <v>0</v>
      </c>
      <c r="Q7" s="14">
        <f>SUM(P3:P6)</f>
        <v>0</v>
      </c>
    </row>
    <row r="9" spans="1:18" ht="15">
      <c r="A9" s="24"/>
      <c r="B9" s="25"/>
      <c r="C9" s="25"/>
      <c r="D9" s="25"/>
      <c r="E9" s="25"/>
      <c r="F9" s="25"/>
      <c r="G9" s="25"/>
      <c r="H9" s="25"/>
      <c r="I9" s="25"/>
      <c r="J9" s="25"/>
      <c r="K9" s="26"/>
      <c r="L9" s="25"/>
      <c r="M9" s="25"/>
      <c r="N9" s="25"/>
      <c r="O9" s="25"/>
      <c r="P9" s="27"/>
      <c r="Q9" s="25"/>
      <c r="R9" s="25"/>
    </row>
    <row r="10" spans="1:18" ht="12.75">
      <c r="A10" s="24"/>
      <c r="B10" s="28"/>
      <c r="C10" s="26"/>
      <c r="D10" s="29"/>
      <c r="E10" s="26"/>
      <c r="F10" s="26"/>
      <c r="G10" s="26"/>
      <c r="H10" s="26"/>
      <c r="I10" s="26"/>
      <c r="J10" s="26"/>
      <c r="K10" s="29"/>
      <c r="L10" s="26"/>
      <c r="M10" s="30"/>
      <c r="N10" s="30"/>
      <c r="O10" s="26"/>
      <c r="P10" s="30"/>
      <c r="Q10" s="30"/>
      <c r="R10" s="26"/>
    </row>
    <row r="11" spans="1:18" ht="12.75">
      <c r="A11" s="24"/>
      <c r="B11" s="28"/>
      <c r="C11" s="26"/>
      <c r="D11" s="29"/>
      <c r="E11" s="26"/>
      <c r="F11" s="26"/>
      <c r="G11" s="26"/>
      <c r="H11" s="26"/>
      <c r="I11" s="26"/>
      <c r="J11" s="26"/>
      <c r="K11" s="29"/>
      <c r="L11" s="26"/>
      <c r="M11" s="30"/>
      <c r="N11" s="30"/>
      <c r="O11" s="26"/>
      <c r="P11" s="30"/>
      <c r="Q11" s="30"/>
      <c r="R11" s="25"/>
    </row>
    <row r="12" spans="1:18" ht="12.75">
      <c r="A12" s="24"/>
      <c r="B12" s="28"/>
      <c r="C12" s="26"/>
      <c r="D12" s="29"/>
      <c r="E12" s="26"/>
      <c r="F12" s="26"/>
      <c r="G12" s="26"/>
      <c r="H12" s="26"/>
      <c r="I12" s="26"/>
      <c r="J12" s="26"/>
      <c r="K12" s="29"/>
      <c r="L12" s="26"/>
      <c r="M12" s="30"/>
      <c r="N12" s="30"/>
      <c r="O12" s="26"/>
      <c r="P12" s="30"/>
      <c r="Q12" s="30"/>
      <c r="R12" s="30"/>
    </row>
    <row r="13" spans="1:18" ht="12.75">
      <c r="A13" s="24"/>
      <c r="B13" s="28"/>
      <c r="C13" s="26"/>
      <c r="D13" s="29"/>
      <c r="E13" s="26"/>
      <c r="F13" s="26"/>
      <c r="G13" s="26"/>
      <c r="H13" s="26"/>
      <c r="I13" s="26"/>
      <c r="J13" s="26"/>
      <c r="K13" s="29"/>
      <c r="L13" s="26"/>
      <c r="M13" s="30"/>
      <c r="N13" s="30"/>
      <c r="O13" s="26"/>
      <c r="P13" s="30"/>
      <c r="Q13" s="30"/>
      <c r="R13" s="30"/>
    </row>
    <row r="14" spans="1:18" ht="12.75">
      <c r="A14" s="24"/>
      <c r="B14" s="31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30"/>
      <c r="N14" s="30"/>
      <c r="O14" s="25"/>
      <c r="P14" s="32"/>
      <c r="Q14" s="30"/>
      <c r="R14" s="25"/>
    </row>
    <row r="15" spans="1:18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6"/>
      <c r="L16" s="25"/>
      <c r="M16" s="25"/>
      <c r="N16" s="25"/>
      <c r="O16" s="25"/>
      <c r="P16" s="27"/>
      <c r="Q16" s="25"/>
      <c r="R16" s="25"/>
    </row>
    <row r="17" spans="1:18" ht="12.75">
      <c r="A17" s="24"/>
      <c r="B17" s="28"/>
      <c r="C17" s="26"/>
      <c r="D17" s="29">
        <f>90-90/4</f>
        <v>67.5</v>
      </c>
      <c r="E17" s="26">
        <f>D17/2</f>
        <v>33.75</v>
      </c>
      <c r="F17" s="26">
        <f>E17-90/4</f>
        <v>11.25</v>
      </c>
      <c r="G17" s="26"/>
      <c r="H17" s="26"/>
      <c r="I17" s="26"/>
      <c r="J17" s="26"/>
      <c r="K17" s="29"/>
      <c r="L17" s="26"/>
      <c r="M17" s="30"/>
      <c r="N17" s="30"/>
      <c r="O17" s="26"/>
      <c r="P17" s="30"/>
      <c r="Q17" s="30"/>
      <c r="R17" s="25"/>
    </row>
    <row r="18" spans="1:18" ht="12.75">
      <c r="A18" s="24"/>
      <c r="B18" s="28"/>
      <c r="C18" s="26"/>
      <c r="D18" s="29"/>
      <c r="E18" s="26"/>
      <c r="F18" s="26"/>
      <c r="G18" s="26"/>
      <c r="H18" s="26"/>
      <c r="I18" s="26"/>
      <c r="J18" s="26"/>
      <c r="K18" s="29"/>
      <c r="L18" s="26"/>
      <c r="M18" s="30"/>
      <c r="N18" s="30"/>
      <c r="O18" s="26"/>
      <c r="P18" s="30"/>
      <c r="Q18" s="30"/>
      <c r="R18" s="25"/>
    </row>
    <row r="19" spans="1:18" ht="12.75">
      <c r="A19" s="24"/>
      <c r="B19" s="28"/>
      <c r="C19" s="26"/>
      <c r="D19" s="29"/>
      <c r="E19" s="26"/>
      <c r="F19" s="26"/>
      <c r="G19" s="26"/>
      <c r="H19" s="26"/>
      <c r="I19" s="26"/>
      <c r="J19" s="26"/>
      <c r="K19" s="29"/>
      <c r="L19" s="26"/>
      <c r="M19" s="30"/>
      <c r="N19" s="30"/>
      <c r="O19" s="26"/>
      <c r="P19" s="30"/>
      <c r="Q19" s="30"/>
      <c r="R19" s="25"/>
    </row>
    <row r="20" spans="1:18" ht="12.75">
      <c r="A20" s="24"/>
      <c r="B20" s="28"/>
      <c r="C20" s="26"/>
      <c r="D20" s="29"/>
      <c r="E20" s="26"/>
      <c r="F20" s="26"/>
      <c r="G20" s="26"/>
      <c r="H20" s="26"/>
      <c r="I20" s="26"/>
      <c r="J20" s="26"/>
      <c r="K20" s="29"/>
      <c r="L20" s="26"/>
      <c r="M20" s="30"/>
      <c r="N20" s="30"/>
      <c r="O20" s="26"/>
      <c r="P20" s="30"/>
      <c r="Q20" s="30"/>
      <c r="R20" s="25"/>
    </row>
    <row r="21" spans="1:18" ht="12.75">
      <c r="A21" s="24"/>
      <c r="B21" s="3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30"/>
      <c r="N21" s="30"/>
      <c r="O21" s="25"/>
      <c r="P21" s="32"/>
      <c r="Q21" s="30"/>
      <c r="R21" s="25"/>
    </row>
    <row r="22" spans="1:18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>
        <f>86/4</f>
        <v>21.5</v>
      </c>
      <c r="O22" s="25"/>
      <c r="P22" s="25"/>
      <c r="Q22" s="25"/>
      <c r="R22" s="25"/>
    </row>
    <row r="23" spans="1:18" ht="1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25"/>
      <c r="M23" s="25"/>
      <c r="N23" s="25">
        <f>86-21.5</f>
        <v>64.5</v>
      </c>
      <c r="O23" s="25"/>
      <c r="P23" s="27"/>
      <c r="Q23" s="25"/>
      <c r="R23" s="25"/>
    </row>
    <row r="24" spans="1:18" ht="12.75">
      <c r="A24" s="24"/>
      <c r="B24" s="28"/>
      <c r="C24" s="26"/>
      <c r="D24" s="29"/>
      <c r="E24" s="26"/>
      <c r="F24" s="26"/>
      <c r="G24" s="26"/>
      <c r="H24" s="26"/>
      <c r="I24" s="26"/>
      <c r="J24" s="26"/>
      <c r="K24" s="29"/>
      <c r="L24" s="26"/>
      <c r="M24" s="30"/>
      <c r="N24" s="30"/>
      <c r="O24" s="26">
        <f>N23/2</f>
        <v>32.25</v>
      </c>
      <c r="P24" s="30"/>
      <c r="Q24" s="30"/>
      <c r="R24" s="25"/>
    </row>
    <row r="25" spans="1:18" ht="12.75">
      <c r="A25" s="24"/>
      <c r="B25" s="28"/>
      <c r="C25" s="26"/>
      <c r="D25" s="29"/>
      <c r="E25" s="26"/>
      <c r="F25" s="26"/>
      <c r="G25" s="26"/>
      <c r="H25" s="26"/>
      <c r="I25" s="26"/>
      <c r="J25" s="26"/>
      <c r="K25" s="29"/>
      <c r="L25" s="26"/>
      <c r="M25" s="30"/>
      <c r="N25" s="30"/>
      <c r="O25" s="26"/>
      <c r="P25" s="30"/>
      <c r="Q25" s="30"/>
      <c r="R25" s="25"/>
    </row>
    <row r="26" spans="1:18" ht="12.75">
      <c r="A26" s="24"/>
      <c r="B26" s="28"/>
      <c r="C26" s="26"/>
      <c r="D26" s="29"/>
      <c r="E26" s="26"/>
      <c r="F26" s="26"/>
      <c r="G26" s="26"/>
      <c r="H26" s="26"/>
      <c r="I26" s="26"/>
      <c r="J26" s="26"/>
      <c r="K26" s="29"/>
      <c r="L26" s="26"/>
      <c r="M26" s="30"/>
      <c r="N26" s="30"/>
      <c r="O26" s="26"/>
      <c r="P26" s="30"/>
      <c r="Q26" s="30"/>
      <c r="R26" s="25"/>
    </row>
    <row r="27" spans="1:18" ht="12.75">
      <c r="A27" s="24"/>
      <c r="B27" s="28"/>
      <c r="C27" s="26"/>
      <c r="D27" s="29"/>
      <c r="E27" s="26"/>
      <c r="F27" s="26"/>
      <c r="G27" s="26"/>
      <c r="H27" s="26"/>
      <c r="I27" s="26"/>
      <c r="J27" s="26"/>
      <c r="K27" s="29"/>
      <c r="L27" s="26"/>
      <c r="M27" s="30"/>
      <c r="N27" s="30"/>
      <c r="O27" s="26"/>
      <c r="P27" s="30"/>
      <c r="Q27" s="30"/>
      <c r="R27" s="25"/>
    </row>
    <row r="28" spans="1:18" ht="12.75">
      <c r="A28" s="24"/>
      <c r="B28" s="3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0"/>
      <c r="N28" s="30"/>
      <c r="O28" s="25"/>
      <c r="P28" s="32"/>
      <c r="Q28" s="30"/>
      <c r="R28" s="25"/>
    </row>
    <row r="29" spans="1:18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25"/>
      <c r="M30" s="25"/>
      <c r="N30" s="25"/>
      <c r="O30" s="25"/>
      <c r="P30" s="27"/>
      <c r="Q30" s="25"/>
      <c r="R30" s="25"/>
    </row>
    <row r="31" spans="1:18" ht="12.75">
      <c r="A31" s="24"/>
      <c r="B31" s="28"/>
      <c r="C31" s="26"/>
      <c r="D31" s="29"/>
      <c r="E31" s="26"/>
      <c r="F31" s="26"/>
      <c r="G31" s="26"/>
      <c r="H31" s="26"/>
      <c r="I31" s="26"/>
      <c r="J31" s="26"/>
      <c r="K31" s="29"/>
      <c r="L31" s="26"/>
      <c r="M31" s="30"/>
      <c r="N31" s="30"/>
      <c r="O31" s="26"/>
      <c r="P31" s="30"/>
      <c r="Q31" s="30"/>
      <c r="R31" s="25"/>
    </row>
    <row r="32" spans="1:18" ht="12.75">
      <c r="A32" s="24"/>
      <c r="B32" s="28"/>
      <c r="C32" s="26"/>
      <c r="D32" s="29"/>
      <c r="E32" s="26"/>
      <c r="F32" s="26"/>
      <c r="G32" s="26"/>
      <c r="H32" s="26"/>
      <c r="I32" s="26"/>
      <c r="J32" s="26"/>
      <c r="K32" s="29"/>
      <c r="L32" s="26"/>
      <c r="M32" s="30"/>
      <c r="N32" s="30"/>
      <c r="O32" s="26"/>
      <c r="P32" s="30"/>
      <c r="Q32" s="30"/>
      <c r="R32" s="25"/>
    </row>
    <row r="33" spans="1:18" ht="12.75">
      <c r="A33" s="24"/>
      <c r="B33" s="28"/>
      <c r="C33" s="26"/>
      <c r="D33" s="29"/>
      <c r="E33" s="26"/>
      <c r="F33" s="26"/>
      <c r="G33" s="26"/>
      <c r="H33" s="26"/>
      <c r="I33" s="26"/>
      <c r="J33" s="26"/>
      <c r="K33" s="29"/>
      <c r="L33" s="26"/>
      <c r="M33" s="30"/>
      <c r="N33" s="30"/>
      <c r="O33" s="26"/>
      <c r="P33" s="30"/>
      <c r="Q33" s="30"/>
      <c r="R33" s="25"/>
    </row>
    <row r="34" spans="1:18" ht="12.75">
      <c r="A34" s="24"/>
      <c r="B34" s="28"/>
      <c r="C34" s="26"/>
      <c r="D34" s="29"/>
      <c r="E34" s="26"/>
      <c r="F34" s="26"/>
      <c r="G34" s="26"/>
      <c r="H34" s="26"/>
      <c r="I34" s="26"/>
      <c r="J34" s="26"/>
      <c r="K34" s="29"/>
      <c r="L34" s="26"/>
      <c r="M34" s="30"/>
      <c r="N34" s="30"/>
      <c r="O34" s="26"/>
      <c r="P34" s="30"/>
      <c r="Q34" s="30"/>
      <c r="R34" s="25"/>
    </row>
    <row r="35" spans="1:18" ht="12.75">
      <c r="A35" s="24"/>
      <c r="B35" s="31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30"/>
      <c r="N35" s="30"/>
      <c r="O35" s="25"/>
      <c r="P35" s="32"/>
      <c r="Q35" s="30"/>
      <c r="R35" s="25"/>
    </row>
    <row r="36" spans="1:18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1" width="11.00390625" style="0" bestFit="1" customWidth="1"/>
    <col min="4" max="4" width="9.28125" style="0" bestFit="1" customWidth="1"/>
    <col min="6" max="7" width="9.28125" style="0" bestFit="1" customWidth="1"/>
    <col min="9" max="9" width="12.7109375" style="0" customWidth="1"/>
    <col min="11" max="11" width="9.28125" style="0" bestFit="1" customWidth="1"/>
    <col min="13" max="13" width="9.28125" style="0" bestFit="1" customWidth="1"/>
    <col min="14" max="14" width="9.8515625" style="0" bestFit="1" customWidth="1"/>
    <col min="16" max="18" width="9.28125" style="0" bestFit="1" customWidth="1"/>
  </cols>
  <sheetData>
    <row r="1" spans="1:17" ht="26.25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8" ht="15">
      <c r="A2" s="5" t="s">
        <v>1</v>
      </c>
      <c r="B2" s="6"/>
      <c r="C2" s="6"/>
      <c r="D2" s="6" t="s">
        <v>2</v>
      </c>
      <c r="E2" s="6"/>
      <c r="F2" s="6" t="s">
        <v>3</v>
      </c>
      <c r="G2" s="6" t="s">
        <v>4</v>
      </c>
      <c r="H2" s="6"/>
      <c r="I2" s="6" t="s">
        <v>5</v>
      </c>
      <c r="J2" s="6"/>
      <c r="K2" s="7" t="s">
        <v>6</v>
      </c>
      <c r="L2" s="6"/>
      <c r="M2" s="6" t="s">
        <v>7</v>
      </c>
      <c r="N2" s="6" t="s">
        <v>8</v>
      </c>
      <c r="O2" s="6"/>
      <c r="P2" s="8" t="s">
        <v>9</v>
      </c>
      <c r="Q2" s="9" t="s">
        <v>10</v>
      </c>
      <c r="R2">
        <v>100</v>
      </c>
    </row>
    <row r="3" spans="1:18" ht="12.75">
      <c r="A3" s="5">
        <v>0.03225</v>
      </c>
      <c r="B3" s="10" t="s">
        <v>11</v>
      </c>
      <c r="C3" s="7" t="s">
        <v>12</v>
      </c>
      <c r="D3" s="11">
        <v>0.2262</v>
      </c>
      <c r="E3" s="7" t="s">
        <v>13</v>
      </c>
      <c r="F3" s="11">
        <f>A3/(3.14*(D3^2)/4)</f>
        <v>0.8029247793626192</v>
      </c>
      <c r="G3" s="7">
        <v>314</v>
      </c>
      <c r="H3" s="7" t="s">
        <v>14</v>
      </c>
      <c r="I3" s="7">
        <f>ABS(F3*D3/(1*10^-6))</f>
        <v>181621.58509182447</v>
      </c>
      <c r="J3" s="7" t="s">
        <v>15</v>
      </c>
      <c r="K3" s="11">
        <f>0.0002/D3</f>
        <v>0.0008841732979664014</v>
      </c>
      <c r="L3" s="7" t="s">
        <v>16</v>
      </c>
      <c r="M3" s="12">
        <f>0.25/((LOG(5.74/(I3^0.9)+K3/3.72))^2)</f>
        <v>0.020837745341188856</v>
      </c>
      <c r="N3" s="12">
        <f>8*M3*G3/(9.81*3.14*3.14*D3^5)</f>
        <v>913.8587085918381</v>
      </c>
      <c r="O3" s="7" t="s">
        <v>17</v>
      </c>
      <c r="P3" s="12">
        <f>N3*A3*ABS(A3)</f>
        <v>0.9504701731047986</v>
      </c>
      <c r="Q3" s="13">
        <f>N3*ABS(A3)*2</f>
        <v>58.94388670417356</v>
      </c>
      <c r="R3" s="14">
        <f>R2-P3</f>
        <v>99.0495298268952</v>
      </c>
    </row>
    <row r="4" spans="1:18" ht="12.75">
      <c r="A4" s="5">
        <v>0.01075</v>
      </c>
      <c r="B4" s="10" t="s">
        <v>18</v>
      </c>
      <c r="C4" s="7" t="s">
        <v>19</v>
      </c>
      <c r="D4" s="11">
        <v>0.2034</v>
      </c>
      <c r="E4" s="7" t="s">
        <v>20</v>
      </c>
      <c r="F4" s="11">
        <f>A4/(3.14*D4^2/4)</f>
        <v>0.3310067958743534</v>
      </c>
      <c r="G4" s="7">
        <v>314</v>
      </c>
      <c r="H4" s="7" t="s">
        <v>21</v>
      </c>
      <c r="I4" s="7">
        <f>ABS(F4*D4/(1*10^-6))</f>
        <v>67326.78228084347</v>
      </c>
      <c r="J4" s="7" t="s">
        <v>22</v>
      </c>
      <c r="K4" s="11">
        <f>0.0002/D4</f>
        <v>0.0009832841691248771</v>
      </c>
      <c r="L4" s="7" t="s">
        <v>23</v>
      </c>
      <c r="M4" s="12">
        <f>0.25/((LOG(5.74/(I4^0.9)+K4/3.72))^2)</f>
        <v>0.023221946300873108</v>
      </c>
      <c r="N4" s="12">
        <f>8*M4*G4/(9.81*3.14*3.14*D4^5)</f>
        <v>1732.348263449846</v>
      </c>
      <c r="O4" s="7" t="s">
        <v>24</v>
      </c>
      <c r="P4" s="12">
        <f>N4*A4*ABS(A4)</f>
        <v>0.20019449619492277</v>
      </c>
      <c r="Q4" s="13">
        <f>N4*ABS(A4)*2</f>
        <v>37.245487664171684</v>
      </c>
      <c r="R4" s="14">
        <f>R3-P4</f>
        <v>98.84933533070027</v>
      </c>
    </row>
    <row r="5" spans="1:18" ht="12.75">
      <c r="A5" s="5">
        <v>-0.01075</v>
      </c>
      <c r="B5" s="10" t="s">
        <v>37</v>
      </c>
      <c r="C5" s="7" t="s">
        <v>25</v>
      </c>
      <c r="D5" s="11">
        <v>0.2034</v>
      </c>
      <c r="E5" s="7" t="s">
        <v>26</v>
      </c>
      <c r="F5" s="11">
        <f>A5/(3.14*D5^2/4)</f>
        <v>-0.3310067958743534</v>
      </c>
      <c r="G5" s="7">
        <v>314</v>
      </c>
      <c r="H5" s="7" t="s">
        <v>27</v>
      </c>
      <c r="I5" s="7">
        <f>ABS(F5*D5/(1*10^-6))</f>
        <v>67326.78228084347</v>
      </c>
      <c r="J5" s="7" t="s">
        <v>28</v>
      </c>
      <c r="K5" s="11">
        <f>0.0002/D5</f>
        <v>0.0009832841691248771</v>
      </c>
      <c r="L5" s="7" t="s">
        <v>29</v>
      </c>
      <c r="M5" s="12">
        <f>0.25/((LOG(5.74/(I5^0.9)+K5/3.72))^2)</f>
        <v>0.023221946300873108</v>
      </c>
      <c r="N5" s="12">
        <f>8*M5*G5/(9.81*3.14*3.14*D5^5)</f>
        <v>1732.348263449846</v>
      </c>
      <c r="O5" s="7" t="s">
        <v>30</v>
      </c>
      <c r="P5" s="12">
        <f>N5*A5*ABS(A5)</f>
        <v>-0.20019449619492277</v>
      </c>
      <c r="Q5" s="13">
        <f>N5*ABS(A5)*2</f>
        <v>37.245487664171684</v>
      </c>
      <c r="R5" s="14">
        <f>R6+P5</f>
        <v>98.84933533070027</v>
      </c>
    </row>
    <row r="6" spans="1:18" ht="13.5" thickBot="1">
      <c r="A6" s="15">
        <v>-0.03225</v>
      </c>
      <c r="B6" s="16" t="s">
        <v>38</v>
      </c>
      <c r="C6" s="17" t="s">
        <v>31</v>
      </c>
      <c r="D6" s="18">
        <v>0.2262</v>
      </c>
      <c r="E6" s="17" t="s">
        <v>32</v>
      </c>
      <c r="F6" s="11">
        <f>A6/(3.14*D6^2/4)</f>
        <v>-0.8029247793626192</v>
      </c>
      <c r="G6" s="17">
        <v>314</v>
      </c>
      <c r="H6" s="17" t="s">
        <v>33</v>
      </c>
      <c r="I6" s="7">
        <f>ABS(F6*D6/(1*10^-6))</f>
        <v>181621.58509182447</v>
      </c>
      <c r="J6" s="17" t="s">
        <v>34</v>
      </c>
      <c r="K6" s="11">
        <f>0.0002/D6</f>
        <v>0.0008841732979664014</v>
      </c>
      <c r="L6" s="17" t="s">
        <v>35</v>
      </c>
      <c r="M6" s="19">
        <f>0.25/((LOG(5.74/(I6^0.9)+K6/3.72))^2)</f>
        <v>0.020837745341188856</v>
      </c>
      <c r="N6" s="19">
        <f>8*M6*G6/(9.81*3.14*3.14*D6^5)</f>
        <v>913.8587085918381</v>
      </c>
      <c r="O6" s="17" t="s">
        <v>36</v>
      </c>
      <c r="P6" s="19">
        <f>N6*A6*ABS(A6)</f>
        <v>-0.9504701731047986</v>
      </c>
      <c r="Q6" s="20">
        <f>N6*ABS(A6)*2</f>
        <v>58.94388670417356</v>
      </c>
      <c r="R6" s="14">
        <f>R2+P6</f>
        <v>99.0495298268952</v>
      </c>
    </row>
    <row r="7" spans="1:17" ht="13.5" thickBot="1">
      <c r="A7" s="21">
        <v>0</v>
      </c>
      <c r="B7" s="22"/>
      <c r="M7" s="14"/>
      <c r="N7" s="14"/>
      <c r="P7" s="23">
        <f>-SUM(P3:P6)/SUM(Q3:Q6)</f>
        <v>0</v>
      </c>
      <c r="Q7" s="14">
        <f>SUM(P3:P6)</f>
        <v>0</v>
      </c>
    </row>
    <row r="9" spans="1:18" ht="15">
      <c r="A9" s="24"/>
      <c r="B9" s="25"/>
      <c r="C9" s="25"/>
      <c r="D9" s="25"/>
      <c r="E9" s="25"/>
      <c r="F9" s="25"/>
      <c r="G9" s="25"/>
      <c r="H9" s="25"/>
      <c r="I9" s="25"/>
      <c r="J9" s="25"/>
      <c r="K9" s="26"/>
      <c r="L9" s="25"/>
      <c r="M9" s="25"/>
      <c r="N9" s="25"/>
      <c r="O9" s="25"/>
      <c r="P9" s="27"/>
      <c r="Q9" s="25"/>
      <c r="R9" s="25"/>
    </row>
    <row r="10" spans="1:18" ht="12.75">
      <c r="A10" s="24"/>
      <c r="B10" s="28"/>
      <c r="C10" s="26"/>
      <c r="D10" s="29"/>
      <c r="E10" s="26"/>
      <c r="F10" s="26"/>
      <c r="G10" s="26"/>
      <c r="H10" s="26"/>
      <c r="I10" s="26"/>
      <c r="J10" s="26"/>
      <c r="K10" s="29"/>
      <c r="L10" s="26"/>
      <c r="M10" s="30"/>
      <c r="N10" s="30"/>
      <c r="O10" s="26"/>
      <c r="P10" s="30"/>
      <c r="Q10" s="30"/>
      <c r="R10" s="26"/>
    </row>
    <row r="11" spans="1:18" ht="12.75">
      <c r="A11" s="24"/>
      <c r="B11" s="28"/>
      <c r="C11" s="26"/>
      <c r="D11" s="29"/>
      <c r="E11" s="26"/>
      <c r="F11" s="26"/>
      <c r="G11" s="26"/>
      <c r="H11" s="26"/>
      <c r="I11" s="26"/>
      <c r="J11" s="26"/>
      <c r="K11" s="29"/>
      <c r="L11" s="26"/>
      <c r="M11" s="30"/>
      <c r="N11" s="30"/>
      <c r="O11" s="26"/>
      <c r="P11" s="30"/>
      <c r="Q11" s="30"/>
      <c r="R11" s="25"/>
    </row>
    <row r="12" spans="1:18" ht="12.75">
      <c r="A12" s="24"/>
      <c r="B12" s="28"/>
      <c r="C12" s="26"/>
      <c r="D12" s="29"/>
      <c r="E12" s="26"/>
      <c r="F12" s="26"/>
      <c r="G12" s="26"/>
      <c r="H12" s="26"/>
      <c r="I12" s="26"/>
      <c r="J12" s="26"/>
      <c r="K12" s="29"/>
      <c r="L12" s="26"/>
      <c r="M12" s="30"/>
      <c r="N12" s="30"/>
      <c r="O12" s="26"/>
      <c r="P12" s="30"/>
      <c r="Q12" s="30"/>
      <c r="R12" s="30"/>
    </row>
    <row r="13" spans="1:18" ht="12.75">
      <c r="A13" s="24"/>
      <c r="B13" s="28"/>
      <c r="C13" s="26"/>
      <c r="D13" s="29"/>
      <c r="E13" s="26"/>
      <c r="F13" s="26"/>
      <c r="G13" s="26"/>
      <c r="H13" s="26"/>
      <c r="I13" s="26"/>
      <c r="J13" s="26"/>
      <c r="K13" s="29"/>
      <c r="L13" s="26"/>
      <c r="M13" s="30"/>
      <c r="N13" s="30"/>
      <c r="O13" s="26"/>
      <c r="P13" s="30"/>
      <c r="Q13" s="30"/>
      <c r="R13" s="30"/>
    </row>
    <row r="14" spans="1:18" ht="12.75">
      <c r="A14" s="24">
        <f>35+32.5</f>
        <v>67.5</v>
      </c>
      <c r="B14" s="31">
        <f>94-94/4</f>
        <v>70.5</v>
      </c>
      <c r="C14" s="25">
        <f>B14/2</f>
        <v>35.25</v>
      </c>
      <c r="D14" s="25">
        <f>C14-94/4</f>
        <v>11.75</v>
      </c>
      <c r="E14" s="25">
        <f>94/4</f>
        <v>23.5</v>
      </c>
      <c r="F14" s="25"/>
      <c r="G14" s="25"/>
      <c r="H14" s="25"/>
      <c r="I14" s="25"/>
      <c r="J14" s="25"/>
      <c r="K14" s="25"/>
      <c r="L14" s="25"/>
      <c r="M14" s="30"/>
      <c r="N14" s="30"/>
      <c r="O14" s="25"/>
      <c r="P14" s="32"/>
      <c r="Q14" s="30"/>
      <c r="R14" s="25"/>
    </row>
    <row r="15" spans="1:18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6"/>
      <c r="L16" s="25"/>
      <c r="M16" s="25"/>
      <c r="N16" s="25"/>
      <c r="O16" s="25"/>
      <c r="P16" s="27"/>
      <c r="Q16" s="25"/>
      <c r="R16" s="25"/>
    </row>
    <row r="17" spans="1:18" ht="12.75">
      <c r="A17" s="24"/>
      <c r="B17" s="28"/>
      <c r="C17" s="26"/>
      <c r="D17" s="29"/>
      <c r="E17" s="26"/>
      <c r="F17" s="26"/>
      <c r="G17" s="26"/>
      <c r="H17" s="26"/>
      <c r="I17" s="26"/>
      <c r="J17" s="26"/>
      <c r="K17" s="29"/>
      <c r="L17" s="26"/>
      <c r="M17" s="30"/>
      <c r="N17" s="30"/>
      <c r="O17" s="26"/>
      <c r="P17" s="30"/>
      <c r="Q17" s="30"/>
      <c r="R17" s="25"/>
    </row>
    <row r="18" spans="1:18" ht="12.75">
      <c r="A18" s="24"/>
      <c r="B18" s="28"/>
      <c r="C18" s="26"/>
      <c r="D18" s="29"/>
      <c r="E18" s="26"/>
      <c r="F18" s="26"/>
      <c r="G18" s="26"/>
      <c r="H18" s="26"/>
      <c r="I18" s="26"/>
      <c r="J18" s="26"/>
      <c r="K18" s="29"/>
      <c r="L18" s="26"/>
      <c r="M18" s="30"/>
      <c r="N18" s="30"/>
      <c r="O18" s="26"/>
      <c r="P18" s="30"/>
      <c r="Q18" s="30"/>
      <c r="R18" s="25"/>
    </row>
    <row r="19" spans="1:18" ht="12.75">
      <c r="A19" s="24"/>
      <c r="B19" s="28"/>
      <c r="C19" s="26"/>
      <c r="D19" s="29"/>
      <c r="E19" s="26"/>
      <c r="F19" s="26"/>
      <c r="G19" s="26"/>
      <c r="H19" s="26"/>
      <c r="I19" s="26"/>
      <c r="J19" s="26"/>
      <c r="K19" s="29"/>
      <c r="L19" s="26"/>
      <c r="M19" s="30"/>
      <c r="N19" s="30"/>
      <c r="O19" s="26"/>
      <c r="P19" s="30"/>
      <c r="Q19" s="30"/>
      <c r="R19" s="25"/>
    </row>
    <row r="20" spans="1:18" ht="12.75">
      <c r="A20" s="24"/>
      <c r="B20" s="28"/>
      <c r="C20" s="26"/>
      <c r="D20" s="29"/>
      <c r="E20" s="26"/>
      <c r="F20" s="26"/>
      <c r="G20" s="26"/>
      <c r="H20" s="26"/>
      <c r="I20" s="26"/>
      <c r="J20" s="26"/>
      <c r="K20" s="29"/>
      <c r="L20" s="26"/>
      <c r="M20" s="30"/>
      <c r="N20" s="30"/>
      <c r="O20" s="26"/>
      <c r="P20" s="30"/>
      <c r="Q20" s="30"/>
      <c r="R20" s="25"/>
    </row>
    <row r="21" spans="1:18" ht="12.75">
      <c r="A21" s="24"/>
      <c r="B21" s="3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30"/>
      <c r="N21" s="30"/>
      <c r="O21" s="25"/>
      <c r="P21" s="32"/>
      <c r="Q21" s="30"/>
      <c r="R21" s="25"/>
    </row>
    <row r="22" spans="1:18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>
        <f>86/4</f>
        <v>21.5</v>
      </c>
      <c r="O22" s="25"/>
      <c r="P22" s="25"/>
      <c r="Q22" s="25"/>
      <c r="R22" s="25"/>
    </row>
    <row r="23" spans="1:18" ht="1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25"/>
      <c r="M23" s="25"/>
      <c r="N23" s="25">
        <f>86-21.5</f>
        <v>64.5</v>
      </c>
      <c r="O23" s="25"/>
      <c r="P23" s="27"/>
      <c r="Q23" s="25"/>
      <c r="R23" s="25"/>
    </row>
    <row r="24" spans="1:18" ht="12.75">
      <c r="A24" s="24"/>
      <c r="B24" s="28"/>
      <c r="C24" s="26"/>
      <c r="D24" s="29"/>
      <c r="E24" s="26"/>
      <c r="F24" s="26"/>
      <c r="G24" s="26"/>
      <c r="H24" s="26"/>
      <c r="I24" s="26"/>
      <c r="J24" s="26"/>
      <c r="K24" s="29"/>
      <c r="L24" s="26"/>
      <c r="M24" s="30"/>
      <c r="N24" s="30"/>
      <c r="O24" s="26">
        <f>N23/2</f>
        <v>32.25</v>
      </c>
      <c r="P24" s="30"/>
      <c r="Q24" s="30"/>
      <c r="R24" s="25"/>
    </row>
    <row r="25" spans="1:18" ht="12.75">
      <c r="A25" s="24"/>
      <c r="B25" s="28"/>
      <c r="C25" s="26"/>
      <c r="D25" s="29"/>
      <c r="E25" s="26"/>
      <c r="F25" s="26"/>
      <c r="G25" s="26"/>
      <c r="H25" s="26"/>
      <c r="I25" s="26"/>
      <c r="J25" s="26"/>
      <c r="K25" s="29"/>
      <c r="L25" s="26"/>
      <c r="M25" s="30"/>
      <c r="N25" s="30"/>
      <c r="O25" s="26"/>
      <c r="P25" s="30"/>
      <c r="Q25" s="30"/>
      <c r="R25" s="25"/>
    </row>
    <row r="26" spans="1:18" ht="12.75">
      <c r="A26" s="24"/>
      <c r="B26" s="28"/>
      <c r="C26" s="26"/>
      <c r="D26" s="29"/>
      <c r="E26" s="26"/>
      <c r="F26" s="26"/>
      <c r="G26" s="26"/>
      <c r="H26" s="26"/>
      <c r="I26" s="26"/>
      <c r="J26" s="26"/>
      <c r="K26" s="29"/>
      <c r="L26" s="26"/>
      <c r="M26" s="30"/>
      <c r="N26" s="30"/>
      <c r="O26" s="26"/>
      <c r="P26" s="30"/>
      <c r="Q26" s="30"/>
      <c r="R26" s="25"/>
    </row>
    <row r="27" spans="1:18" ht="12.75">
      <c r="A27" s="24"/>
      <c r="B27" s="28"/>
      <c r="C27" s="26"/>
      <c r="D27" s="29"/>
      <c r="E27" s="26"/>
      <c r="F27" s="26"/>
      <c r="G27" s="26"/>
      <c r="H27" s="26"/>
      <c r="I27" s="26"/>
      <c r="J27" s="26"/>
      <c r="K27" s="29"/>
      <c r="L27" s="26"/>
      <c r="M27" s="30"/>
      <c r="N27" s="30"/>
      <c r="O27" s="26"/>
      <c r="P27" s="30"/>
      <c r="Q27" s="30"/>
      <c r="R27" s="25"/>
    </row>
    <row r="28" spans="1:18" ht="12.75">
      <c r="A28" s="24"/>
      <c r="B28" s="3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0"/>
      <c r="N28" s="30"/>
      <c r="O28" s="25"/>
      <c r="P28" s="32"/>
      <c r="Q28" s="30"/>
      <c r="R28" s="25"/>
    </row>
    <row r="29" spans="1:18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25"/>
      <c r="M30" s="25"/>
      <c r="N30" s="25"/>
      <c r="O30" s="25"/>
      <c r="P30" s="27"/>
      <c r="Q30" s="25"/>
      <c r="R30" s="25"/>
    </row>
    <row r="31" spans="1:18" ht="12.75">
      <c r="A31" s="24"/>
      <c r="B31" s="28"/>
      <c r="C31" s="26"/>
      <c r="D31" s="29"/>
      <c r="E31" s="26"/>
      <c r="F31" s="26"/>
      <c r="G31" s="26"/>
      <c r="H31" s="26"/>
      <c r="I31" s="26"/>
      <c r="J31" s="26"/>
      <c r="K31" s="29"/>
      <c r="L31" s="26"/>
      <c r="M31" s="30"/>
      <c r="N31" s="30"/>
      <c r="O31" s="26"/>
      <c r="P31" s="30"/>
      <c r="Q31" s="30"/>
      <c r="R31" s="25"/>
    </row>
    <row r="32" spans="1:18" ht="12.75">
      <c r="A32" s="24"/>
      <c r="B32" s="28"/>
      <c r="C32" s="26"/>
      <c r="D32" s="29"/>
      <c r="E32" s="26"/>
      <c r="F32" s="26"/>
      <c r="G32" s="26"/>
      <c r="H32" s="26"/>
      <c r="I32" s="26"/>
      <c r="J32" s="26"/>
      <c r="K32" s="29"/>
      <c r="L32" s="26"/>
      <c r="M32" s="30"/>
      <c r="N32" s="30"/>
      <c r="O32" s="26"/>
      <c r="P32" s="30"/>
      <c r="Q32" s="30"/>
      <c r="R32" s="25"/>
    </row>
    <row r="33" spans="1:18" ht="12.75">
      <c r="A33" s="24"/>
      <c r="B33" s="28"/>
      <c r="C33" s="26"/>
      <c r="D33" s="29"/>
      <c r="E33" s="26"/>
      <c r="F33" s="26"/>
      <c r="G33" s="26"/>
      <c r="H33" s="26"/>
      <c r="I33" s="26"/>
      <c r="J33" s="26"/>
      <c r="K33" s="29"/>
      <c r="L33" s="26"/>
      <c r="M33" s="30"/>
      <c r="N33" s="30"/>
      <c r="O33" s="26"/>
      <c r="P33" s="30"/>
      <c r="Q33" s="30"/>
      <c r="R33" s="25"/>
    </row>
    <row r="34" spans="1:18" ht="12.75">
      <c r="A34" s="24"/>
      <c r="B34" s="28"/>
      <c r="C34" s="26"/>
      <c r="D34" s="29"/>
      <c r="E34" s="26"/>
      <c r="F34" s="26"/>
      <c r="G34" s="26"/>
      <c r="H34" s="26"/>
      <c r="I34" s="26"/>
      <c r="J34" s="26"/>
      <c r="K34" s="29"/>
      <c r="L34" s="26"/>
      <c r="M34" s="30"/>
      <c r="N34" s="30"/>
      <c r="O34" s="26"/>
      <c r="P34" s="30"/>
      <c r="Q34" s="30"/>
      <c r="R34" s="25"/>
    </row>
    <row r="35" spans="1:18" ht="12.75">
      <c r="A35" s="24"/>
      <c r="B35" s="31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30"/>
      <c r="N35" s="30"/>
      <c r="O35" s="25"/>
      <c r="P35" s="32"/>
      <c r="Q35" s="30"/>
      <c r="R35" s="25"/>
    </row>
    <row r="36" spans="1:18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11.00390625" style="0" bestFit="1" customWidth="1"/>
    <col min="4" max="4" width="9.28125" style="0" bestFit="1" customWidth="1"/>
    <col min="6" max="7" width="9.28125" style="0" bestFit="1" customWidth="1"/>
    <col min="9" max="9" width="12.7109375" style="0" customWidth="1"/>
    <col min="11" max="11" width="9.28125" style="0" bestFit="1" customWidth="1"/>
    <col min="13" max="13" width="13.8515625" style="0" customWidth="1"/>
    <col min="14" max="14" width="9.8515625" style="0" bestFit="1" customWidth="1"/>
    <col min="16" max="18" width="9.28125" style="0" bestFit="1" customWidth="1"/>
  </cols>
  <sheetData>
    <row r="1" spans="1:17" ht="26.25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8" ht="15">
      <c r="A2" s="5" t="s">
        <v>1</v>
      </c>
      <c r="B2" s="6"/>
      <c r="C2" s="6"/>
      <c r="D2" s="6" t="s">
        <v>2</v>
      </c>
      <c r="E2" s="6"/>
      <c r="F2" s="6" t="s">
        <v>3</v>
      </c>
      <c r="G2" s="6" t="s">
        <v>4</v>
      </c>
      <c r="H2" s="6"/>
      <c r="I2" s="6" t="s">
        <v>5</v>
      </c>
      <c r="J2" s="6"/>
      <c r="K2" s="7" t="s">
        <v>6</v>
      </c>
      <c r="L2" s="6"/>
      <c r="M2" s="6" t="s">
        <v>7</v>
      </c>
      <c r="N2" s="6" t="s">
        <v>8</v>
      </c>
      <c r="O2" s="6"/>
      <c r="P2" s="8" t="s">
        <v>9</v>
      </c>
      <c r="Q2" s="9" t="s">
        <v>10</v>
      </c>
      <c r="R2">
        <v>100</v>
      </c>
    </row>
    <row r="3" spans="1:18" ht="12.75">
      <c r="A3" s="5">
        <v>0.03225</v>
      </c>
      <c r="B3" s="10" t="s">
        <v>11</v>
      </c>
      <c r="C3" s="7" t="s">
        <v>12</v>
      </c>
      <c r="D3" s="11">
        <v>0.2262</v>
      </c>
      <c r="E3" s="7" t="s">
        <v>13</v>
      </c>
      <c r="F3" s="11">
        <f>A3/(3.14*(D3^2)/4)</f>
        <v>0.8029247793626192</v>
      </c>
      <c r="G3" s="7">
        <v>314</v>
      </c>
      <c r="H3" s="7" t="s">
        <v>14</v>
      </c>
      <c r="I3" s="7">
        <f>ABS(F3*D3/(1.13*10^-6))</f>
        <v>160727.06645294203</v>
      </c>
      <c r="J3" s="7" t="s">
        <v>15</v>
      </c>
      <c r="K3" s="11">
        <f>0.0005/D3</f>
        <v>0.0022104332449160036</v>
      </c>
      <c r="L3" s="7" t="s">
        <v>16</v>
      </c>
      <c r="M3" s="12">
        <f>0.25/((LOG(5.74/(I3^0.9)+K3/3.72))^2)</f>
        <v>0.025241087307755556</v>
      </c>
      <c r="N3" s="12">
        <f>8*M3*G3/(9.81*3.14*3.14*D3^5)</f>
        <v>1106.971367239259</v>
      </c>
      <c r="O3" s="7" t="s">
        <v>17</v>
      </c>
      <c r="P3" s="12">
        <f>N3*A3*ABS(A3)</f>
        <v>1.1513194076392819</v>
      </c>
      <c r="Q3" s="13">
        <f>N3*ABS(A3)*2</f>
        <v>71.39965318693221</v>
      </c>
      <c r="R3" s="14">
        <f>R2-P3</f>
        <v>98.84868059236072</v>
      </c>
    </row>
    <row r="4" spans="1:18" ht="12.75">
      <c r="A4" s="5">
        <v>0.01075</v>
      </c>
      <c r="B4" s="10" t="s">
        <v>18</v>
      </c>
      <c r="C4" s="7" t="s">
        <v>19</v>
      </c>
      <c r="D4" s="11">
        <v>0.2034</v>
      </c>
      <c r="E4" s="7" t="s">
        <v>20</v>
      </c>
      <c r="F4" s="11">
        <f>A4/(3.14*D4^2/4)</f>
        <v>0.3310067958743534</v>
      </c>
      <c r="G4" s="7">
        <v>314</v>
      </c>
      <c r="H4" s="7" t="s">
        <v>21</v>
      </c>
      <c r="I4" s="7">
        <f>ABS(F4*D4/(1.13*10^-6))</f>
        <v>59581.223257383615</v>
      </c>
      <c r="J4" s="7" t="s">
        <v>22</v>
      </c>
      <c r="K4" s="11">
        <f>0.0005/D4</f>
        <v>0.002458210422812193</v>
      </c>
      <c r="L4" s="7" t="s">
        <v>23</v>
      </c>
      <c r="M4" s="12">
        <f>0.25/((LOG(5.74/(I4^0.9)+K4/3.72))^2)</f>
        <v>0.027370513145260414</v>
      </c>
      <c r="N4" s="12">
        <f>8*M4*G4/(9.81*3.14*3.14*D4^5)</f>
        <v>2041.8297546033134</v>
      </c>
      <c r="O4" s="7" t="s">
        <v>24</v>
      </c>
      <c r="P4" s="12">
        <f>N4*A4*ABS(A4)</f>
        <v>0.2359589510163454</v>
      </c>
      <c r="Q4" s="13">
        <f>N4*ABS(A4)*2</f>
        <v>43.89933972397124</v>
      </c>
      <c r="R4" s="14">
        <f>R3-P4</f>
        <v>98.61272164134438</v>
      </c>
    </row>
    <row r="5" spans="1:18" ht="12.75">
      <c r="A5" s="5">
        <v>-0.01075</v>
      </c>
      <c r="B5" s="10" t="s">
        <v>37</v>
      </c>
      <c r="C5" s="7" t="s">
        <v>25</v>
      </c>
      <c r="D5" s="11">
        <v>0.2034</v>
      </c>
      <c r="E5" s="7" t="s">
        <v>26</v>
      </c>
      <c r="F5" s="11">
        <f>A5/(3.14*D5^2/4)</f>
        <v>-0.3310067958743534</v>
      </c>
      <c r="G5" s="7">
        <v>314</v>
      </c>
      <c r="H5" s="7" t="s">
        <v>27</v>
      </c>
      <c r="I5" s="7">
        <f>ABS(F5*D5/(1.13*10^-6))</f>
        <v>59581.223257383615</v>
      </c>
      <c r="J5" s="7" t="s">
        <v>28</v>
      </c>
      <c r="K5" s="11">
        <f>0.0005/D5</f>
        <v>0.002458210422812193</v>
      </c>
      <c r="L5" s="7" t="s">
        <v>29</v>
      </c>
      <c r="M5" s="12">
        <f>0.25/((LOG(5.74/(I5^0.9)+K5/3.72))^2)</f>
        <v>0.027370513145260414</v>
      </c>
      <c r="N5" s="12">
        <f>8*M5*G5/(9.81*3.14*3.14*D5^5)</f>
        <v>2041.8297546033134</v>
      </c>
      <c r="O5" s="7" t="s">
        <v>30</v>
      </c>
      <c r="P5" s="12">
        <f>N5*A5*ABS(A5)</f>
        <v>-0.2359589510163454</v>
      </c>
      <c r="Q5" s="13">
        <f>N5*ABS(A5)*2</f>
        <v>43.89933972397124</v>
      </c>
      <c r="R5" s="14">
        <f>R6+P5</f>
        <v>98.61272164134438</v>
      </c>
    </row>
    <row r="6" spans="1:18" ht="13.5" thickBot="1">
      <c r="A6" s="15">
        <v>-0.03225</v>
      </c>
      <c r="B6" s="16" t="s">
        <v>38</v>
      </c>
      <c r="C6" s="17" t="s">
        <v>31</v>
      </c>
      <c r="D6" s="18">
        <v>0.2262</v>
      </c>
      <c r="E6" s="17" t="s">
        <v>32</v>
      </c>
      <c r="F6" s="11">
        <f>A6/(3.14*D6^2/4)</f>
        <v>-0.8029247793626192</v>
      </c>
      <c r="G6" s="17">
        <v>314</v>
      </c>
      <c r="H6" s="17" t="s">
        <v>33</v>
      </c>
      <c r="I6" s="7">
        <f>ABS(F6*D6/(1.13*10^-6))</f>
        <v>160727.06645294203</v>
      </c>
      <c r="J6" s="17" t="s">
        <v>34</v>
      </c>
      <c r="K6" s="11">
        <f>0.0005/D6</f>
        <v>0.0022104332449160036</v>
      </c>
      <c r="L6" s="17" t="s">
        <v>35</v>
      </c>
      <c r="M6" s="19">
        <f>0.25/((LOG(5.74/(I6^0.9)+K6/3.72))^2)</f>
        <v>0.025241087307755556</v>
      </c>
      <c r="N6" s="19">
        <f>8*M6*G6/(9.81*3.14*3.14*D6^5)</f>
        <v>1106.971367239259</v>
      </c>
      <c r="O6" s="17" t="s">
        <v>36</v>
      </c>
      <c r="P6" s="19">
        <f>N6*A6*ABS(A6)</f>
        <v>-1.1513194076392819</v>
      </c>
      <c r="Q6" s="20">
        <f>N6*ABS(A6)*2</f>
        <v>71.39965318693221</v>
      </c>
      <c r="R6" s="14">
        <f>R2+P6</f>
        <v>98.84868059236072</v>
      </c>
    </row>
    <row r="7" spans="1:17" ht="13.5" thickBot="1">
      <c r="A7" s="21">
        <v>0</v>
      </c>
      <c r="B7" s="22"/>
      <c r="M7" s="14"/>
      <c r="N7" s="14"/>
      <c r="P7" s="23">
        <f>-SUM(P3:P6)/SUM(Q3:Q6)</f>
        <v>0</v>
      </c>
      <c r="Q7" s="14">
        <f>SUM(P3:P6)</f>
        <v>0</v>
      </c>
    </row>
    <row r="9" spans="1:18" ht="15">
      <c r="A9" s="24"/>
      <c r="B9" s="25"/>
      <c r="C9" s="25"/>
      <c r="D9" s="25"/>
      <c r="E9" s="25"/>
      <c r="F9" s="25"/>
      <c r="G9" s="25"/>
      <c r="H9" s="25"/>
      <c r="I9" s="25"/>
      <c r="J9" s="25"/>
      <c r="K9" s="26"/>
      <c r="L9" s="25"/>
      <c r="M9" s="25"/>
      <c r="N9" s="25"/>
      <c r="O9" s="25"/>
      <c r="P9" s="27"/>
      <c r="Q9" s="25"/>
      <c r="R9" s="25"/>
    </row>
    <row r="10" spans="1:18" ht="12.75">
      <c r="A10" s="24"/>
      <c r="B10" s="28"/>
      <c r="C10" s="26"/>
      <c r="D10" s="29"/>
      <c r="E10" s="26"/>
      <c r="F10" s="26"/>
      <c r="G10" s="26"/>
      <c r="H10" s="26"/>
      <c r="I10" s="26"/>
      <c r="J10" s="26"/>
      <c r="K10" s="29"/>
      <c r="L10" s="26"/>
      <c r="M10" s="30"/>
      <c r="N10" s="30"/>
      <c r="O10" s="26"/>
      <c r="P10" s="30"/>
      <c r="Q10" s="30"/>
      <c r="R10" s="26"/>
    </row>
    <row r="11" spans="1:18" ht="12.75">
      <c r="A11" s="24"/>
      <c r="B11" s="28"/>
      <c r="C11" s="26"/>
      <c r="D11" s="29"/>
      <c r="E11" s="26"/>
      <c r="F11" s="26"/>
      <c r="G11" s="26"/>
      <c r="H11" s="26"/>
      <c r="I11" s="26"/>
      <c r="J11" s="26"/>
      <c r="K11" s="29"/>
      <c r="L11" s="26"/>
      <c r="M11" s="30"/>
      <c r="N11" s="30"/>
      <c r="O11" s="26"/>
      <c r="P11" s="30"/>
      <c r="Q11" s="30"/>
      <c r="R11" s="25"/>
    </row>
    <row r="12" spans="1:18" ht="12.75">
      <c r="A12" s="24">
        <f>86/4</f>
        <v>21.5</v>
      </c>
      <c r="B12" s="28"/>
      <c r="C12" s="26"/>
      <c r="D12" s="29"/>
      <c r="E12" s="26"/>
      <c r="F12" s="26"/>
      <c r="G12" s="26"/>
      <c r="H12" s="26"/>
      <c r="I12" s="26"/>
      <c r="J12" s="26"/>
      <c r="K12" s="29"/>
      <c r="L12" s="26"/>
      <c r="M12" s="30"/>
      <c r="N12" s="30"/>
      <c r="O12" s="26"/>
      <c r="P12" s="30"/>
      <c r="Q12" s="30"/>
      <c r="R12" s="30"/>
    </row>
    <row r="13" spans="1:18" ht="12.75">
      <c r="A13" s="24">
        <f>86-A12</f>
        <v>64.5</v>
      </c>
      <c r="B13" s="28"/>
      <c r="C13" s="26"/>
      <c r="D13" s="29"/>
      <c r="E13" s="26"/>
      <c r="F13" s="26"/>
      <c r="G13" s="26"/>
      <c r="H13" s="26"/>
      <c r="I13" s="26"/>
      <c r="J13" s="26"/>
      <c r="K13" s="29"/>
      <c r="L13" s="26"/>
      <c r="M13" s="30"/>
      <c r="N13" s="30"/>
      <c r="O13" s="26"/>
      <c r="P13" s="30"/>
      <c r="Q13" s="30"/>
      <c r="R13" s="30"/>
    </row>
    <row r="14" spans="1:18" ht="12.75">
      <c r="A14" s="24">
        <f>A13/2</f>
        <v>32.25</v>
      </c>
      <c r="B14" s="31"/>
      <c r="C14" s="25"/>
      <c r="D14" s="25"/>
      <c r="E14" s="25"/>
      <c r="F14" s="25"/>
      <c r="G14" s="25"/>
      <c r="H14" s="25"/>
      <c r="I14" s="24"/>
      <c r="J14" s="25"/>
      <c r="K14" s="25"/>
      <c r="L14" s="24"/>
      <c r="M14" s="32"/>
      <c r="N14" s="30"/>
      <c r="O14" s="25"/>
      <c r="P14" s="32"/>
      <c r="Q14" s="30"/>
      <c r="R14" s="25"/>
    </row>
    <row r="15" spans="1:18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6"/>
      <c r="L16" s="25"/>
      <c r="M16" s="25"/>
      <c r="N16" s="25"/>
      <c r="O16" s="25"/>
      <c r="P16" s="27"/>
      <c r="Q16" s="25"/>
      <c r="R16" s="25"/>
    </row>
    <row r="17" spans="1:18" ht="12.75">
      <c r="A17" s="24"/>
      <c r="B17" s="28"/>
      <c r="C17" s="26"/>
      <c r="D17" s="29"/>
      <c r="E17" s="26"/>
      <c r="F17" s="26"/>
      <c r="G17" s="26"/>
      <c r="H17" s="26"/>
      <c r="I17" s="26"/>
      <c r="J17" s="26"/>
      <c r="K17" s="29"/>
      <c r="L17" s="26"/>
      <c r="M17" s="30"/>
      <c r="N17" s="30"/>
      <c r="O17" s="26"/>
      <c r="P17" s="30"/>
      <c r="Q17" s="30"/>
      <c r="R17" s="25"/>
    </row>
    <row r="18" spans="1:18" ht="12.75">
      <c r="A18" s="24"/>
      <c r="B18" s="28"/>
      <c r="C18" s="26"/>
      <c r="D18" s="29"/>
      <c r="E18" s="26"/>
      <c r="F18" s="26"/>
      <c r="G18" s="26"/>
      <c r="H18" s="26"/>
      <c r="I18" s="26"/>
      <c r="J18" s="26"/>
      <c r="K18" s="29"/>
      <c r="L18" s="26"/>
      <c r="M18" s="30"/>
      <c r="N18" s="30"/>
      <c r="O18" s="26"/>
      <c r="P18" s="30"/>
      <c r="Q18" s="30"/>
      <c r="R18" s="25"/>
    </row>
    <row r="19" spans="1:18" ht="12.75">
      <c r="A19" s="24"/>
      <c r="B19" s="28"/>
      <c r="C19" s="26"/>
      <c r="D19" s="29"/>
      <c r="E19" s="26"/>
      <c r="F19" s="26"/>
      <c r="G19" s="26"/>
      <c r="H19" s="26"/>
      <c r="I19" s="26"/>
      <c r="J19" s="26"/>
      <c r="K19" s="29"/>
      <c r="L19" s="26"/>
      <c r="M19" s="30"/>
      <c r="N19" s="30"/>
      <c r="O19" s="26"/>
      <c r="P19" s="30"/>
      <c r="Q19" s="30"/>
      <c r="R19" s="25"/>
    </row>
    <row r="20" spans="1:18" ht="12.75">
      <c r="A20" s="24"/>
      <c r="B20" s="28"/>
      <c r="C20" s="26"/>
      <c r="D20" s="29"/>
      <c r="E20" s="26"/>
      <c r="F20" s="26"/>
      <c r="G20" s="26"/>
      <c r="H20" s="26"/>
      <c r="I20" s="26"/>
      <c r="J20" s="26"/>
      <c r="K20" s="29"/>
      <c r="L20" s="26"/>
      <c r="M20" s="30"/>
      <c r="N20" s="30"/>
      <c r="O20" s="26"/>
      <c r="P20" s="30"/>
      <c r="Q20" s="30"/>
      <c r="R20" s="25"/>
    </row>
    <row r="21" spans="1:18" ht="12.75">
      <c r="A21" s="24"/>
      <c r="B21" s="3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30"/>
      <c r="N21" s="30"/>
      <c r="O21" s="25"/>
      <c r="P21" s="32"/>
      <c r="Q21" s="30"/>
      <c r="R21" s="25"/>
    </row>
    <row r="22" spans="1:18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25"/>
      <c r="M23" s="25"/>
      <c r="N23" s="25"/>
      <c r="O23" s="25"/>
      <c r="P23" s="27"/>
      <c r="Q23" s="25"/>
      <c r="R23" s="25"/>
    </row>
    <row r="24" spans="1:18" ht="12.75">
      <c r="A24" s="24"/>
      <c r="B24" s="28"/>
      <c r="C24" s="26"/>
      <c r="D24" s="29"/>
      <c r="E24" s="26"/>
      <c r="F24" s="26"/>
      <c r="G24" s="26"/>
      <c r="H24" s="26"/>
      <c r="I24" s="26"/>
      <c r="J24" s="26"/>
      <c r="K24" s="29"/>
      <c r="L24" s="26"/>
      <c r="M24" s="30"/>
      <c r="N24" s="30"/>
      <c r="O24" s="26"/>
      <c r="P24" s="30"/>
      <c r="Q24" s="30"/>
      <c r="R24" s="25"/>
    </row>
    <row r="25" spans="1:18" ht="12.75">
      <c r="A25" s="24"/>
      <c r="B25" s="28"/>
      <c r="C25" s="26"/>
      <c r="D25" s="29"/>
      <c r="E25" s="26"/>
      <c r="F25" s="26"/>
      <c r="G25" s="26"/>
      <c r="H25" s="26"/>
      <c r="I25" s="26"/>
      <c r="J25" s="26"/>
      <c r="K25" s="29"/>
      <c r="L25" s="26"/>
      <c r="M25" s="30"/>
      <c r="N25" s="30"/>
      <c r="O25" s="26"/>
      <c r="P25" s="30"/>
      <c r="Q25" s="30"/>
      <c r="R25" s="25"/>
    </row>
    <row r="26" spans="1:18" ht="12.75">
      <c r="A26" s="24"/>
      <c r="B26" s="28"/>
      <c r="C26" s="26"/>
      <c r="D26" s="29"/>
      <c r="E26" s="26"/>
      <c r="F26" s="26"/>
      <c r="G26" s="26"/>
      <c r="H26" s="26"/>
      <c r="I26" s="26"/>
      <c r="J26" s="26"/>
      <c r="K26" s="29"/>
      <c r="L26" s="26"/>
      <c r="M26" s="30"/>
      <c r="N26" s="30"/>
      <c r="O26" s="26"/>
      <c r="P26" s="30"/>
      <c r="Q26" s="30"/>
      <c r="R26" s="25"/>
    </row>
    <row r="27" spans="1:18" ht="12.75">
      <c r="A27" s="24"/>
      <c r="B27" s="28"/>
      <c r="C27" s="26"/>
      <c r="D27" s="29"/>
      <c r="E27" s="26"/>
      <c r="F27" s="26"/>
      <c r="G27" s="26"/>
      <c r="H27" s="26"/>
      <c r="I27" s="26"/>
      <c r="J27" s="26"/>
      <c r="K27" s="29"/>
      <c r="L27" s="26"/>
      <c r="M27" s="30"/>
      <c r="N27" s="30"/>
      <c r="O27" s="26"/>
      <c r="P27" s="30"/>
      <c r="Q27" s="30"/>
      <c r="R27" s="25"/>
    </row>
    <row r="28" spans="1:18" ht="12.75">
      <c r="A28" s="24"/>
      <c r="B28" s="31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30"/>
      <c r="N28" s="30"/>
      <c r="O28" s="25"/>
      <c r="P28" s="32"/>
      <c r="Q28" s="30"/>
      <c r="R28" s="25"/>
    </row>
    <row r="29" spans="1:18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6"/>
      <c r="L30" s="25"/>
      <c r="M30" s="25"/>
      <c r="N30" s="25"/>
      <c r="O30" s="25"/>
      <c r="P30" s="27"/>
      <c r="Q30" s="25"/>
      <c r="R30" s="25"/>
    </row>
    <row r="31" spans="1:18" ht="12.75">
      <c r="A31" s="24"/>
      <c r="B31" s="28"/>
      <c r="C31" s="26"/>
      <c r="D31" s="29"/>
      <c r="E31" s="26"/>
      <c r="F31" s="26"/>
      <c r="G31" s="26"/>
      <c r="H31" s="26"/>
      <c r="I31" s="26"/>
      <c r="J31" s="26"/>
      <c r="K31" s="29"/>
      <c r="L31" s="26"/>
      <c r="M31" s="30"/>
      <c r="N31" s="30"/>
      <c r="O31" s="26"/>
      <c r="P31" s="30"/>
      <c r="Q31" s="30"/>
      <c r="R31" s="25"/>
    </row>
    <row r="32" spans="1:18" ht="12.75">
      <c r="A32" s="24"/>
      <c r="B32" s="28"/>
      <c r="C32" s="26"/>
      <c r="D32" s="29"/>
      <c r="E32" s="26"/>
      <c r="F32" s="26"/>
      <c r="G32" s="26"/>
      <c r="H32" s="26"/>
      <c r="I32" s="26"/>
      <c r="J32" s="26"/>
      <c r="K32" s="29"/>
      <c r="L32" s="26"/>
      <c r="M32" s="30"/>
      <c r="N32" s="30"/>
      <c r="O32" s="26"/>
      <c r="P32" s="30"/>
      <c r="Q32" s="30"/>
      <c r="R32" s="25"/>
    </row>
    <row r="33" spans="1:18" ht="12.75">
      <c r="A33" s="24"/>
      <c r="B33" s="28"/>
      <c r="C33" s="26"/>
      <c r="D33" s="29"/>
      <c r="E33" s="26"/>
      <c r="F33" s="26"/>
      <c r="G33" s="26"/>
      <c r="H33" s="26"/>
      <c r="I33" s="26"/>
      <c r="J33" s="26"/>
      <c r="K33" s="29"/>
      <c r="L33" s="26"/>
      <c r="M33" s="30"/>
      <c r="N33" s="30"/>
      <c r="O33" s="26"/>
      <c r="P33" s="30"/>
      <c r="Q33" s="30"/>
      <c r="R33" s="25"/>
    </row>
    <row r="34" spans="1:18" ht="12.75">
      <c r="A34" s="24"/>
      <c r="B34" s="28"/>
      <c r="C34" s="26"/>
      <c r="D34" s="29"/>
      <c r="E34" s="26"/>
      <c r="F34" s="26"/>
      <c r="G34" s="26"/>
      <c r="H34" s="26"/>
      <c r="I34" s="26"/>
      <c r="J34" s="26"/>
      <c r="K34" s="29"/>
      <c r="L34" s="26"/>
      <c r="M34" s="30"/>
      <c r="N34" s="30"/>
      <c r="O34" s="26"/>
      <c r="P34" s="30"/>
      <c r="Q34" s="30"/>
      <c r="R34" s="25"/>
    </row>
    <row r="35" spans="1:18" ht="12.75">
      <c r="A35" s="24"/>
      <c r="B35" s="31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30"/>
      <c r="N35" s="30"/>
      <c r="O35" s="25"/>
      <c r="P35" s="32"/>
      <c r="Q35" s="30"/>
      <c r="R35" s="25"/>
    </row>
    <row r="36" spans="1:18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managment</dc:creator>
  <cp:keywords/>
  <dc:description/>
  <cp:lastModifiedBy>user</cp:lastModifiedBy>
  <cp:lastPrinted>2003-03-18T13:55:22Z</cp:lastPrinted>
  <dcterms:created xsi:type="dcterms:W3CDTF">2003-03-11T09:18:44Z</dcterms:created>
  <dcterms:modified xsi:type="dcterms:W3CDTF">2022-04-07T12:05:03Z</dcterms:modified>
  <cp:category/>
  <cp:version/>
  <cp:contentType/>
  <cp:contentStatus/>
</cp:coreProperties>
</file>